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tercer  trimestr\FORMATOS LLENOS\"/>
    </mc:Choice>
  </mc:AlternateContent>
  <bookViews>
    <workbookView xWindow="0" yWindow="0" windowWidth="28800" windowHeight="124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62" l="1"/>
  <c r="C98" i="60"/>
  <c r="C99" i="60"/>
  <c r="C65" i="60"/>
  <c r="C58" i="60" s="1"/>
  <c r="C8" i="60"/>
  <c r="C46" i="60"/>
  <c r="E66" i="59"/>
  <c r="C62" i="59"/>
  <c r="C28" i="62" l="1"/>
  <c r="C43" i="62" s="1"/>
  <c r="C15" i="62"/>
  <c r="C103" i="59"/>
  <c r="D62" i="59"/>
  <c r="E62" i="59"/>
  <c r="G61" i="59" s="1"/>
  <c r="C54" i="59" l="1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<sst xmlns="http://schemas.openxmlformats.org/spreadsheetml/2006/main" count="957" uniqueCount="660">
  <si>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</si>
  <si>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</si>
  <si>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</si>
  <si>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</si>
  <si>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</si>
  <si>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</si>
  <si>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</si>
  <si>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</si>
  <si>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</si>
  <si>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</si>
  <si>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</si>
  <si>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</si>
  <si>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</si>
  <si>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</si>
  <si>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</si>
  <si>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</si>
  <si>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</si>
  <si>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</si>
  <si>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</si>
  <si>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</si>
  <si>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</si>
  <si>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</si>
  <si>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</si>
  <si>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</si>
  <si>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</si>
  <si>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</si>
  <si>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</si>
  <si>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</si>
  <si>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</si>
  <si>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</si>
  <si>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</si>
  <si>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</si>
  <si>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</si>
  <si>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</si>
  <si>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</si>
  <si>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</si>
  <si>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</si>
  <si>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</si>
  <si>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</si>
  <si>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</si>
  <si>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</si>
  <si>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</si>
  <si>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</si>
  <si>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</si>
  <si>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</si>
  <si>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</si>
  <si>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</si>
  <si>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</si>
  <si>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</si>
  <si>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</si>
  <si>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</si>
  <si>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</si>
  <si>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</si>
  <si>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</si>
  <si>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</si>
  <si>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</si>
  <si>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</si>
  <si>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</si>
  <si>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</si>
  <si>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</si>
  <si>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</si>
  <si>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</si>
  <si>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</si>
  <si>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</si>
  <si>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</si>
  <si>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</si>
  <si>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</si>
  <si>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</si>
  <si>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</si>
  <si>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</si>
  <si>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</si>
  <si>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</si>
  <si>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</si>
  <si>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</si>
  <si>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</si>
  <si>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</si>
  <si>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</si>
  <si>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</si>
  <si>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</si>
  <si>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</si>
  <si>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</si>
  <si>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</si>
  <si>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</si>
  <si>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</si>
  <si>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</si>
  <si>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</si>
  <si>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</si>
  <si>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</si>
  <si>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</si>
  <si>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</si>
  <si>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</si>
  <si>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</si>
  <si>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</si>
  <si>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</si>
  <si>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</si>
  <si>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</si>
  <si>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</si>
  <si>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</si>
  <si>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</si>
  <si>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</si>
  <si>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</si>
  <si>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</si>
  <si>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</si>
  <si>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</si>
  <si>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</si>
  <si>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</si>
  <si>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</si>
  <si>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</si>
  <si>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</si>
  <si>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</si>
  <si>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</si>
  <si>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</si>
  <si>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</si>
  <si>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</si>
  <si>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</si>
  <si>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</si>
  <si>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</si>
  <si>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</si>
  <si>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</si>
  <si>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</si>
  <si>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</si>
  <si>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</si>
  <si>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</si>
  <si>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</si>
  <si>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</si>
  <si>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</si>
  <si>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</si>
  <si>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</si>
  <si>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</si>
  <si>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</si>
  <si>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</si>
  <si>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</si>
  <si>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</si>
  <si>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</si>
  <si>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</si>
  <si>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</si>
  <si>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</si>
  <si>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</si>
  <si>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</si>
  <si>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</si>
  <si>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</si>
  <si>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</si>
  <si>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</si>
  <si>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</si>
  <si>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</si>
  <si>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</si>
  <si>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</si>
  <si>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</si>
  <si>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</si>
  <si>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</si>
  <si>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</si>
  <si>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</si>
  <si>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</si>
  <si>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</si>
  <si>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</si>
  <si>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</si>
  <si>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</si>
  <si>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</si>
  <si>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</si>
  <si>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</si>
  <si>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</si>
  <si>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</si>
  <si>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</si>
  <si>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</si>
  <si>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</si>
  <si>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</si>
  <si>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</si>
  <si>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</si>
  <si>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</si>
  <si>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</si>
  <si>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</si>
  <si>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</si>
  <si>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</si>
  <si>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</si>
  <si>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</si>
  <si>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</si>
  <si>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</si>
  <si>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</si>
  <si>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</si>
  <si>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</si>
  <si>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</si>
  <si>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</si>
  <si>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</si>
  <si>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</si>
  <si>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</si>
  <si>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</si>
  <si>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</si>
  <si>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</si>
  <si>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</si>
  <si>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</si>
  <si>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</si>
  <si>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</si>
  <si>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</si>
  <si>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</si>
  <si>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</si>
  <si>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</si>
  <si>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</si>
  <si>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</si>
  <si>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</si>
  <si>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</si>
  <si>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</si>
  <si>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</si>
  <si>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</si>
  <si>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</si>
  <si>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</si>
  <si>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</si>
  <si>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</si>
  <si>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</si>
  <si>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</si>
  <si>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</si>
  <si>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</si>
  <si>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</si>
  <si>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</si>
  <si>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</si>
  <si>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</si>
  <si>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</si>
  <si>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</si>
  <si>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</si>
  <si>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</si>
  <si>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</si>
  <si>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</si>
  <si>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</si>
  <si>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</si>
  <si>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</si>
  <si>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</si>
  <si>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</si>
  <si>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</si>
  <si>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</si>
  <si>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</si>
  <si>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</si>
  <si>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</si>
  <si>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</si>
  <si>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</si>
  <si>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</si>
  <si>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</si>
  <si>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</si>
  <si>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</si>
  <si>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</si>
  <si>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</si>
  <si>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</si>
  <si>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</si>
  <si>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</si>
  <si>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</si>
  <si>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</si>
  <si>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</si>
  <si>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</si>
  <si>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</si>
  <si>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</si>
  <si>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</si>
  <si>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</si>
  <si>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</si>
  <si>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</si>
  <si>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</si>
  <si>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</si>
  <si>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</si>
  <si>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</si>
  <si>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</si>
  <si>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</si>
  <si>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</si>
  <si>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</si>
  <si>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</si>
  <si>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</si>
  <si>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</si>
  <si>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</si>
  <si>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</si>
  <si>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</si>
  <si>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</si>
  <si>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</si>
  <si>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</si>
  <si>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</si>
  <si>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</si>
  <si>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</si>
  <si>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</si>
  <si>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</si>
  <si>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</si>
  <si>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</si>
  <si>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</si>
  <si>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</si>
  <si>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</si>
  <si>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</si>
  <si>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</si>
  <si>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</si>
  <si>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</si>
  <si>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</si>
  <si>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</si>
  <si>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</si>
  <si>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</si>
  <si>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</si>
  <si>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</si>
  <si>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</si>
  <si>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</si>
  <si>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</si>
  <si>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</si>
  <si>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</si>
  <si>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</si>
  <si>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</si>
  <si>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</si>
  <si>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</si>
  <si>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</si>
  <si>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</si>
  <si>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</si>
  <si>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</si>
  <si>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</si>
  <si>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</si>
  <si>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</si>
  <si>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</si>
  <si>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</si>
  <si>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</si>
  <si>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</si>
  <si>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</si>
  <si>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</si>
  <si>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</si>
  <si>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</si>
  <si>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</si>
  <si>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</si>
  <si>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</si>
  <si>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</si>
  <si>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</si>
  <si>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</si>
  <si>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</si>
  <si>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</si>
  <si>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</si>
  <si>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</si>
  <si>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</si>
  <si>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</si>
  <si>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</si>
  <si>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</si>
  <si>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</si>
  <si>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</si>
  <si>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</si>
  <si>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</si>
  <si>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</si>
  <si>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</si>
  <si>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</si>
  <si>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</si>
  <si>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</si>
  <si>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</si>
  <si>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</si>
  <si>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</si>
  <si>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</si>
  <si>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</si>
  <si>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</si>
  <si>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</si>
  <si>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</si>
  <si>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</si>
  <si>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</si>
  <si>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</si>
  <si>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</si>
  <si>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</si>
  <si>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</si>
  <si>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</si>
  <si>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</si>
  <si>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</si>
  <si>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</si>
  <si>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</si>
  <si>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</si>
  <si>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</si>
  <si>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</si>
  <si>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</si>
  <si>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</si>
  <si>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</si>
  <si>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</si>
  <si>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</si>
  <si>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</si>
  <si>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</si>
  <si>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</si>
  <si>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</si>
  <si>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</si>
  <si>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</si>
  <si>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</si>
  <si>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</si>
  <si>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</si>
  <si>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</si>
  <si>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</si>
  <si>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</si>
  <si>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</si>
  <si>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</si>
  <si>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</si>
  <si>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</si>
  <si>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</si>
  <si>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</si>
  <si>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</si>
  <si>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</si>
  <si>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</si>
  <si>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</si>
  <si>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</si>
  <si>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</si>
  <si>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</si>
  <si>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</si>
  <si>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</si>
  <si>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</si>
  <si>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</si>
  <si>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</si>
  <si>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</si>
  <si>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</si>
  <si>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</si>
  <si>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</si>
  <si>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</si>
  <si>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</si>
  <si>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</si>
  <si>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</si>
  <si>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</si>
  <si>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</si>
  <si>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</si>
  <si>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</si>
  <si>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</si>
  <si>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</si>
  <si>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</si>
  <si>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</si>
  <si>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</si>
  <si>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</si>
  <si>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</si>
  <si>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</si>
  <si>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</si>
  <si>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</si>
  <si>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</si>
  <si>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</si>
  <si>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</si>
  <si>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</si>
  <si>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</si>
  <si>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</si>
  <si>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</si>
  <si>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</si>
  <si>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</si>
  <si>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</si>
  <si>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</si>
  <si>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</si>
  <si>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</si>
  <si>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</si>
  <si>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</si>
  <si>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</si>
  <si>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</si>
  <si>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</si>
  <si>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</si>
  <si>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</si>
  <si>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</si>
  <si>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</si>
  <si>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</si>
  <si>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</si>
  <si>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</si>
  <si>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</si>
  <si>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</si>
  <si>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</si>
  <si>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</si>
  <si>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</si>
  <si>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</si>
  <si>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</si>
  <si>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</si>
  <si>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</si>
  <si>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</si>
  <si>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</si>
  <si>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</si>
  <si>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</si>
  <si>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</si>
  <si>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</si>
  <si>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</si>
  <si>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</si>
  <si>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</si>
  <si>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</si>
  <si>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</si>
  <si>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</si>
  <si>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</si>
  <si>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</si>
  <si>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</si>
  <si>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</si>
  <si>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</si>
  <si>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</si>
  <si>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</si>
  <si>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</si>
  <si>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</si>
  <si>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</si>
  <si>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</si>
  <si>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</si>
  <si>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</si>
  <si>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</si>
  <si>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</si>
  <si>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</si>
  <si>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</si>
  <si>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</si>
  <si>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</si>
  <si>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</si>
  <si>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</si>
  <si>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</si>
  <si>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</si>
  <si>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</si>
  <si>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</si>
  <si>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</si>
  <si>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</si>
  <si>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</si>
  <si>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</si>
  <si>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</si>
  <si>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</si>
  <si>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</si>
  <si>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</si>
  <si>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</si>
  <si>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</si>
  <si>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</si>
  <si>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</si>
  <si>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</si>
  <si>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</si>
  <si>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</si>
  <si>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</si>
  <si>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</si>
  <si>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</si>
  <si>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</si>
  <si>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</si>
  <si>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</si>
  <si>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</si>
  <si>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</si>
  <si>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</si>
  <si>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</si>
  <si>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</si>
  <si>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</si>
  <si>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</si>
  <si>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</si>
  <si>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</si>
  <si>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</si>
  <si>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</si>
  <si>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</si>
  <si>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</si>
  <si>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</si>
  <si>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</si>
  <si>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</si>
  <si>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</si>
  <si>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</si>
  <si>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</si>
  <si>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</si>
  <si>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</si>
  <si>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</si>
  <si>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</si>
  <si>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</si>
  <si>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</si>
  <si>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</si>
  <si>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</si>
  <si>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</si>
  <si>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</si>
  <si>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</si>
  <si>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</si>
  <si>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</si>
  <si>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</si>
  <si>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</si>
  <si>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</si>
  <si>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</si>
  <si>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</si>
  <si>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</si>
  <si>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</si>
  <si>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</si>
  <si>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</si>
  <si>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</si>
  <si>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</si>
  <si>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</si>
  <si>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</si>
  <si>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</si>
  <si>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</si>
  <si>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</si>
  <si>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</si>
  <si>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</si>
  <si>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</si>
  <si>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</si>
  <si>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</si>
  <si>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</si>
  <si>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</si>
  <si>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</si>
  <si>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</si>
  <si>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</si>
  <si>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</si>
  <si>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</si>
  <si>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</si>
  <si>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</si>
  <si>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</si>
  <si>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</si>
  <si>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</si>
  <si>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</si>
  <si>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</si>
  <si>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</si>
  <si>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</si>
  <si>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</si>
  <si>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</si>
  <si>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</si>
  <si>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</si>
  <si>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</si>
  <si>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</si>
  <si>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</si>
  <si>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</si>
  <si>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</si>
  <si>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</si>
  <si>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</si>
  <si>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</si>
  <si>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</si>
  <si>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</si>
  <si>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</si>
  <si>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</si>
  <si>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</si>
  <si>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</si>
  <si>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</si>
  <si>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</si>
  <si>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</si>
  <si>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</si>
  <si>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</si>
  <si>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</si>
  <si>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</si>
  <si>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</si>
  <si>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</si>
  <si>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</si>
  <si>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</si>
  <si>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</si>
  <si>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</si>
  <si>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</si>
  <si>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</si>
  <si>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</si>
  <si>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</si>
  <si>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</si>
  <si>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</si>
  <si>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</si>
  <si>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</si>
  <si>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</si>
  <si>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</si>
  <si>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</si>
  <si>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</si>
  <si>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</si>
  <si>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</si>
  <si>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</si>
  <si>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</si>
  <si>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</si>
  <si>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</si>
  <si>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</si>
  <si>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</si>
  <si>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</si>
  <si>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</si>
  <si>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</si>
  <si>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</si>
  <si>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</si>
  <si>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</si>
  <si>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</si>
  <si>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</si>
  <si>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</si>
  <si>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</si>
  <si>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</si>
  <si>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</si>
  <si>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</si>
  <si>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</si>
  <si>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</si>
  <si>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</si>
  <si>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</si>
  <si>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</si>
  <si>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</si>
  <si>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</si>
  <si>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</si>
  <si>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</si>
  <si>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</si>
  <si>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</si>
  <si>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del Parque Zoológico de León</t>
  </si>
  <si>
    <t xml:space="preserve"> </t>
  </si>
  <si>
    <t>Del 01 de Enero Al 31  de MArzo 2021</t>
  </si>
  <si>
    <t>UNITARIO</t>
  </si>
  <si>
    <t>COSTO DE ADQUISICÓN</t>
  </si>
  <si>
    <t>PEPS</t>
  </si>
  <si>
    <t xml:space="preserve">       838,698.91</t>
  </si>
  <si>
    <t>DIRECTOR GENERAL</t>
  </si>
  <si>
    <t>L.A.E.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</si>
</sst>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0" fontId="5" fillId="0" borderId="0" xfId="3" applyFont="1" applyAlignment="1">
      <alignment horizontal="left"/>
    </xf>
    <xf numFmtId="4" fontId="13" fillId="0" borderId="0" xfId="9" applyNumberFormat="1" applyFont="1" applyAlignment="1">
      <alignment horizontal="right"/>
    </xf>
    <xf numFmtId="4" fontId="8" fillId="0" borderId="0" xfId="10" applyNumberFormat="1" applyFont="1"/>
    <xf numFmtId="4" fontId="2" fillId="0" borderId="0" xfId="12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Protection="1">
      <protection locked="0"/>
    </xf>
    <xf numFmtId="0" fontId="3" fillId="0" borderId="0" xfId="3" applyFont="1" applyAlignment="1" applyProtection="1">
      <alignment vertical="top" wrapText="1"/>
      <protection locked="0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41" sqref="D4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652</v>
      </c>
      <c r="B1" s="149" t="s">
        <v>651</v>
      </c>
      <c r="C1" s="150" t="s">
        <v>0</v>
      </c>
      <c r="D1" s="151">
        <v>2022</v>
      </c>
    </row>
    <row r="2" spans="1:4" x14ac:dyDescent="0.2">
      <c r="A2" s="152" t="s">
        <v>652</v>
      </c>
      <c r="B2" s="152" t="s">
        <v>1</v>
      </c>
      <c r="C2" s="153" t="s">
        <v>2</v>
      </c>
      <c r="D2" s="154" t="s">
        <v>3</v>
      </c>
    </row>
    <row r="3" spans="1:4" x14ac:dyDescent="0.2">
      <c r="A3" s="152" t="s">
        <v>652</v>
      </c>
      <c r="B3" s="144" t="s">
        <v>653</v>
      </c>
      <c r="C3" s="153" t="s">
        <v>4</v>
      </c>
      <c r="D3" s="155">
        <v>3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3" t="s">
        <v>64</v>
      </c>
      <c r="B43" s="163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G24" sqref="G24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8" t="str">
        <f>ESF!A1</f>
        <v xml:space="preserve"> </v>
      </c>
      <c r="B1" s="169"/>
      <c r="C1" s="170"/>
    </row>
    <row r="2" spans="1:3" s="54" customFormat="1" ht="18" customHeight="1" x14ac:dyDescent="0.25">
      <c r="A2" s="171" t="s">
        <v>523</v>
      </c>
      <c r="B2" s="172"/>
      <c r="C2" s="173"/>
    </row>
    <row r="3" spans="1:3" s="54" customFormat="1" ht="18" customHeight="1" x14ac:dyDescent="0.25">
      <c r="A3" s="171" t="str">
        <f>ESF!A3</f>
        <v xml:space="preserve"> </v>
      </c>
      <c r="B3" s="172"/>
      <c r="C3" s="173"/>
    </row>
    <row r="4" spans="1:3" s="56" customFormat="1" x14ac:dyDescent="0.2">
      <c r="A4" s="174" t="s">
        <v>524</v>
      </c>
      <c r="B4" s="175"/>
      <c r="C4" s="176"/>
    </row>
    <row r="5" spans="1:3" x14ac:dyDescent="0.2">
      <c r="A5" s="71" t="s">
        <v>525</v>
      </c>
      <c r="B5" s="71"/>
      <c r="C5" s="72">
        <v>94410202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94410202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activeCell="H30" sqref="H3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7" t="str">
        <f>ESF!A1</f>
        <v xml:space="preserve"> </v>
      </c>
      <c r="B1" s="178"/>
      <c r="C1" s="179"/>
    </row>
    <row r="2" spans="1:3" s="57" customFormat="1" ht="18.95" customHeight="1" x14ac:dyDescent="0.25">
      <c r="A2" s="180" t="s">
        <v>540</v>
      </c>
      <c r="B2" s="181"/>
      <c r="C2" s="182"/>
    </row>
    <row r="3" spans="1:3" s="57" customFormat="1" ht="18.95" customHeight="1" x14ac:dyDescent="0.25">
      <c r="A3" s="180" t="str">
        <f>ESF!A3</f>
        <v xml:space="preserve"> </v>
      </c>
      <c r="B3" s="181"/>
      <c r="C3" s="182"/>
    </row>
    <row r="4" spans="1:3" x14ac:dyDescent="0.2">
      <c r="A4" s="174" t="s">
        <v>524</v>
      </c>
      <c r="B4" s="175"/>
      <c r="C4" s="176"/>
    </row>
    <row r="5" spans="1:3" x14ac:dyDescent="0.2">
      <c r="A5" s="101" t="s">
        <v>541</v>
      </c>
      <c r="B5" s="71"/>
      <c r="C5" s="94">
        <v>9441202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1705803.37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184049.34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291265.03000000003</v>
      </c>
    </row>
    <row r="16" spans="1:3" x14ac:dyDescent="0.2">
      <c r="A16" s="111">
        <v>2.9</v>
      </c>
      <c r="B16" s="93" t="s">
        <v>137</v>
      </c>
      <c r="C16" s="104">
        <v>1230489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1705803.37</v>
      </c>
    </row>
    <row r="31" spans="1:3" x14ac:dyDescent="0.2">
      <c r="A31" s="111" t="s">
        <v>567</v>
      </c>
      <c r="B31" s="93" t="s">
        <v>414</v>
      </c>
      <c r="C31" s="104">
        <v>1512504.28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5" x14ac:dyDescent="0.2">
      <c r="A33" s="111" t="s">
        <v>569</v>
      </c>
      <c r="B33" s="93" t="s">
        <v>426</v>
      </c>
      <c r="C33" s="104">
        <v>0</v>
      </c>
    </row>
    <row r="34" spans="1:5" x14ac:dyDescent="0.2">
      <c r="A34" s="111" t="s">
        <v>570</v>
      </c>
      <c r="B34" s="93" t="s">
        <v>571</v>
      </c>
      <c r="C34" s="104">
        <v>0</v>
      </c>
    </row>
    <row r="35" spans="1:5" x14ac:dyDescent="0.2">
      <c r="A35" s="111" t="s">
        <v>572</v>
      </c>
      <c r="B35" s="93" t="s">
        <v>573</v>
      </c>
      <c r="C35" s="104">
        <v>0</v>
      </c>
    </row>
    <row r="36" spans="1:5" x14ac:dyDescent="0.2">
      <c r="A36" s="111" t="s">
        <v>574</v>
      </c>
      <c r="B36" s="93" t="s">
        <v>434</v>
      </c>
      <c r="C36" s="104">
        <v>0</v>
      </c>
    </row>
    <row r="37" spans="1:5" x14ac:dyDescent="0.2">
      <c r="A37" s="111" t="s">
        <v>575</v>
      </c>
      <c r="B37" s="103" t="s">
        <v>576</v>
      </c>
      <c r="C37" s="110">
        <v>193299.09</v>
      </c>
    </row>
    <row r="38" spans="1:5" x14ac:dyDescent="0.2">
      <c r="A38" s="95"/>
      <c r="B38" s="98"/>
      <c r="C38" s="99"/>
    </row>
    <row r="39" spans="1:5" x14ac:dyDescent="0.2">
      <c r="A39" s="100" t="s">
        <v>577</v>
      </c>
      <c r="B39" s="71"/>
      <c r="C39" s="72">
        <f>C5-C7+C30</f>
        <v>9441202</v>
      </c>
      <c r="E39" s="161" t="s">
        <v>652</v>
      </c>
    </row>
    <row r="41" spans="1:5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topLeftCell="A7" workbookViewId="0">
      <selection activeCell="I50" sqref="I50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7" t="str">
        <f>'Notas a los Edos Financieros'!A1</f>
        <v xml:space="preserve"> </v>
      </c>
      <c r="B1" s="183"/>
      <c r="C1" s="183"/>
      <c r="D1" s="183"/>
      <c r="E1" s="183"/>
      <c r="F1" s="183"/>
      <c r="G1" s="45" t="s">
        <v>0</v>
      </c>
      <c r="H1" s="46">
        <f>'Notas a los Edos Financieros'!D1</f>
        <v>2022</v>
      </c>
    </row>
    <row r="2" spans="1:10" ht="18.95" customHeight="1" x14ac:dyDescent="0.2">
      <c r="A2" s="167" t="s">
        <v>578</v>
      </c>
      <c r="B2" s="183"/>
      <c r="C2" s="183"/>
      <c r="D2" s="183"/>
      <c r="E2" s="183"/>
      <c r="F2" s="18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7" t="str">
        <f>'Notas a los Edos Financieros'!A3</f>
        <v xml:space="preserve"> </v>
      </c>
      <c r="B3" s="183"/>
      <c r="C3" s="183"/>
      <c r="D3" s="183"/>
      <c r="E3" s="183"/>
      <c r="F3" s="183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4" t="s">
        <v>629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5" t="s">
        <v>632</v>
      </c>
      <c r="C10" s="185"/>
      <c r="D10" s="185"/>
      <c r="E10" s="185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5" t="s">
        <v>636</v>
      </c>
      <c r="C12" s="185"/>
      <c r="D12" s="185"/>
      <c r="E12" s="185"/>
    </row>
    <row r="13" spans="1:8" s="6" customFormat="1" ht="26.1" customHeight="1" x14ac:dyDescent="0.2">
      <c r="A13" s="118" t="s">
        <v>637</v>
      </c>
      <c r="B13" s="185" t="s">
        <v>638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50"/>
  <sheetViews>
    <sheetView topLeftCell="A111" zoomScaleNormal="100" workbookViewId="0">
      <selection activeCell="B149" sqref="B149:B15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4" t="str">
        <f>'Notas a los Edos Financieros'!A1</f>
        <v xml:space="preserve"> </v>
      </c>
      <c r="B1" s="165"/>
      <c r="C1" s="165"/>
      <c r="D1" s="165"/>
      <c r="E1" s="165"/>
      <c r="F1" s="165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4" t="s">
        <v>65</v>
      </c>
      <c r="B2" s="165"/>
      <c r="C2" s="165"/>
      <c r="D2" s="165"/>
      <c r="E2" s="165"/>
      <c r="F2" s="165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4" t="str">
        <f>'Notas a los Edos Financieros'!A3</f>
        <v xml:space="preserve"> </v>
      </c>
      <c r="B3" s="165"/>
      <c r="C3" s="165"/>
      <c r="D3" s="165"/>
      <c r="E3" s="165"/>
      <c r="F3" s="165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18340.310000000001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842393.86</v>
      </c>
    </row>
    <row r="33" spans="1:8" x14ac:dyDescent="0.2">
      <c r="A33" s="40">
        <v>1141</v>
      </c>
      <c r="B33" s="38" t="s">
        <v>101</v>
      </c>
      <c r="C33" s="42">
        <v>842393.86</v>
      </c>
      <c r="D33" s="38" t="s">
        <v>654</v>
      </c>
      <c r="E33" s="38" t="s">
        <v>655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1444072.1</v>
      </c>
    </row>
    <row r="42" spans="1:8" x14ac:dyDescent="0.2">
      <c r="A42" s="40">
        <v>1151</v>
      </c>
      <c r="B42" s="38" t="s">
        <v>111</v>
      </c>
      <c r="C42" s="42">
        <v>1444072.1</v>
      </c>
      <c r="D42" s="38" t="s">
        <v>656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86491576.459999993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85974230.969999999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517345.49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  <c r="F61" s="38" t="s">
        <v>652</v>
      </c>
      <c r="G61" s="42" t="e">
        <f>+E62-F61</f>
        <v>#VALUE!</v>
      </c>
    </row>
    <row r="62" spans="1:8" x14ac:dyDescent="0.2">
      <c r="A62" s="40">
        <v>1240</v>
      </c>
      <c r="B62" s="38" t="s">
        <v>129</v>
      </c>
      <c r="C62" s="42">
        <f>SUM(C63:C70)</f>
        <v>34148716.649999999</v>
      </c>
      <c r="D62" s="42">
        <f>SUM(D63:D70)</f>
        <v>1512504.28</v>
      </c>
      <c r="E62" s="42">
        <f>SUM(E63:E70)</f>
        <v>12418901.681487501</v>
      </c>
      <c r="G62" s="158">
        <v>0.1</v>
      </c>
      <c r="H62" s="38" t="s">
        <v>652</v>
      </c>
    </row>
    <row r="63" spans="1:8" x14ac:dyDescent="0.2">
      <c r="A63" s="40">
        <v>1241</v>
      </c>
      <c r="B63" s="38" t="s">
        <v>130</v>
      </c>
      <c r="C63" s="42">
        <v>2156529.7799999998</v>
      </c>
      <c r="D63" s="42">
        <v>25611.65</v>
      </c>
      <c r="E63" s="42">
        <v>1875798.38</v>
      </c>
      <c r="F63" s="42"/>
      <c r="G63" s="158">
        <v>0.1</v>
      </c>
    </row>
    <row r="64" spans="1:8" x14ac:dyDescent="0.2">
      <c r="A64" s="40">
        <v>1242</v>
      </c>
      <c r="B64" s="38" t="s">
        <v>131</v>
      </c>
      <c r="C64" s="42">
        <v>345469.04</v>
      </c>
      <c r="D64" s="42">
        <v>0</v>
      </c>
      <c r="E64" s="42">
        <v>345469.04</v>
      </c>
      <c r="F64" s="42"/>
      <c r="G64" s="158">
        <v>0.1</v>
      </c>
    </row>
    <row r="65" spans="1:8" x14ac:dyDescent="0.2">
      <c r="A65" s="40">
        <v>1243</v>
      </c>
      <c r="B65" s="38" t="s">
        <v>132</v>
      </c>
      <c r="C65" s="42">
        <v>467142.94</v>
      </c>
      <c r="D65" s="42">
        <v>33810.06</v>
      </c>
      <c r="E65" s="42">
        <v>297374.73999999993</v>
      </c>
      <c r="F65" s="42"/>
      <c r="G65" s="158">
        <v>0.1</v>
      </c>
    </row>
    <row r="66" spans="1:8" x14ac:dyDescent="0.2">
      <c r="A66" s="40">
        <v>1244</v>
      </c>
      <c r="B66" s="38" t="s">
        <v>133</v>
      </c>
      <c r="C66" s="42">
        <v>9362944.7799999993</v>
      </c>
      <c r="D66" s="42">
        <v>1193410.48</v>
      </c>
      <c r="E66" s="42">
        <f>7285654.7114875-489882.6</f>
        <v>6795772.1114875004</v>
      </c>
      <c r="F66" s="42"/>
      <c r="G66" s="158">
        <v>0.25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F67" s="42"/>
      <c r="G67" s="158"/>
    </row>
    <row r="68" spans="1:8" x14ac:dyDescent="0.2">
      <c r="A68" s="40">
        <v>1246</v>
      </c>
      <c r="B68" s="38" t="s">
        <v>135</v>
      </c>
      <c r="C68" s="42">
        <v>3780676.92</v>
      </c>
      <c r="D68" s="42">
        <v>259672.09</v>
      </c>
      <c r="E68" s="42">
        <v>3104487.41</v>
      </c>
      <c r="F68" s="42"/>
      <c r="G68" s="158">
        <v>0.1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  <c r="F69" s="42"/>
      <c r="G69" s="42"/>
    </row>
    <row r="70" spans="1:8" x14ac:dyDescent="0.2">
      <c r="A70" s="40">
        <v>1248</v>
      </c>
      <c r="B70" s="38" t="s">
        <v>137</v>
      </c>
      <c r="C70" s="42">
        <v>18035953.190000001</v>
      </c>
      <c r="D70" s="42">
        <v>0</v>
      </c>
      <c r="E70" s="42">
        <v>0</v>
      </c>
      <c r="G70" s="42"/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52952.72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52952.72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SUM(C104:C115)</f>
        <v>2737402.14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2073546.51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663855.63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6" spans="2:2" ht="12.75" x14ac:dyDescent="0.2">
      <c r="B146" s="159"/>
    </row>
    <row r="149" spans="2:2" x14ac:dyDescent="0.2">
      <c r="B149" s="186" t="s">
        <v>658</v>
      </c>
    </row>
    <row r="150" spans="2:2" x14ac:dyDescent="0.2">
      <c r="B150" s="187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45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5"/>
  <sheetViews>
    <sheetView zoomScaleNormal="100" workbookViewId="0">
      <selection activeCell="B224" sqref="B224:B22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6" t="str">
        <f>ESF!A1</f>
        <v xml:space="preserve"> </v>
      </c>
      <c r="B1" s="166"/>
      <c r="C1" s="166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6" t="s">
        <v>251</v>
      </c>
      <c r="B2" s="166"/>
      <c r="C2" s="166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6" t="str">
        <f>ESF!A3</f>
        <v xml:space="preserve"> </v>
      </c>
      <c r="B3" s="166"/>
      <c r="C3" s="166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+C46</f>
        <v>47051015.039999999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+C49</f>
        <v>47051015.039999999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47051015.039999999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+C65</f>
        <v>17199931.140000001</v>
      </c>
      <c r="D58" s="66" t="s">
        <v>652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+C67</f>
        <v>17199931.140000001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17199931.140000001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23154.39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23154.39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162">
        <f>+C99+C185</f>
        <v>63435401.660000004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61922897.380000003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162">
        <v>29999959.059999999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13491905.550000001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1147685.6299999999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4140973.64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4054259.49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7165134.75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162">
        <v>20617375.690000001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847694.53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10757216.49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6502401.7400000002</v>
      </c>
      <c r="D110" s="70">
        <f t="shared" si="0"/>
        <v>1</v>
      </c>
      <c r="E110" s="66"/>
    </row>
    <row r="111" spans="1:5" x14ac:dyDescent="0.2">
      <c r="A111" s="68">
        <v>5124</v>
      </c>
      <c r="B111" s="66" t="s">
        <v>345</v>
      </c>
      <c r="C111" s="69">
        <v>1118472.54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125455.5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556478.39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374644.72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335011.78000000003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162">
        <v>11305562.630000001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1279312.3400000001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1182889.5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796764.47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664562.04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3631005.97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396055.5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332040.90000000002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1941732.97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1081198.94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1512504.28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1512504.28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ht="12.75" x14ac:dyDescent="0.2">
      <c r="B220" s="159"/>
    </row>
    <row r="224" spans="1:5" x14ac:dyDescent="0.2">
      <c r="B224" s="186" t="s">
        <v>658</v>
      </c>
    </row>
    <row r="225" spans="2:2" x14ac:dyDescent="0.2">
      <c r="B225" s="187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35"/>
  <sheetViews>
    <sheetView workbookViewId="0">
      <selection activeCell="B34" sqref="B34:B3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9.140625" style="47"/>
    <col min="7" max="7" width="11.7109375" style="47" bestFit="1" customWidth="1"/>
    <col min="8" max="16384" width="9.140625" style="47"/>
  </cols>
  <sheetData>
    <row r="1" spans="1:8" ht="18.95" customHeight="1" x14ac:dyDescent="0.2">
      <c r="A1" s="167" t="str">
        <f>ESF!A1</f>
        <v xml:space="preserve"> </v>
      </c>
      <c r="B1" s="167"/>
      <c r="C1" s="167"/>
      <c r="D1" s="45" t="s">
        <v>0</v>
      </c>
      <c r="E1" s="46">
        <f>'Notas a los Edos Financieros'!D1</f>
        <v>2022</v>
      </c>
    </row>
    <row r="2" spans="1:8" ht="18.95" customHeight="1" x14ac:dyDescent="0.2">
      <c r="A2" s="167" t="s">
        <v>451</v>
      </c>
      <c r="B2" s="167"/>
      <c r="C2" s="167"/>
      <c r="D2" s="45" t="s">
        <v>2</v>
      </c>
      <c r="E2" s="46" t="str">
        <f>'Notas a los Edos Financieros'!D2</f>
        <v>Trimestral</v>
      </c>
    </row>
    <row r="3" spans="1:8" ht="18.95" customHeight="1" x14ac:dyDescent="0.2">
      <c r="A3" s="167" t="str">
        <f>ESF!A3</f>
        <v xml:space="preserve"> </v>
      </c>
      <c r="B3" s="167"/>
      <c r="C3" s="167"/>
      <c r="D3" s="45" t="s">
        <v>4</v>
      </c>
      <c r="E3" s="46">
        <f>'Notas a los Edos Financieros'!D3</f>
        <v>3</v>
      </c>
    </row>
    <row r="4" spans="1:8" x14ac:dyDescent="0.2">
      <c r="A4" s="48" t="s">
        <v>66</v>
      </c>
      <c r="B4" s="49"/>
      <c r="C4" s="49"/>
      <c r="D4" s="49"/>
      <c r="E4" s="49"/>
    </row>
    <row r="6" spans="1:8" x14ac:dyDescent="0.2">
      <c r="A6" s="49" t="s">
        <v>452</v>
      </c>
      <c r="B6" s="49"/>
      <c r="C6" s="49"/>
      <c r="D6" s="49"/>
      <c r="E6" s="49"/>
    </row>
    <row r="7" spans="1:8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8" x14ac:dyDescent="0.2">
      <c r="A8" s="51">
        <v>3110</v>
      </c>
      <c r="B8" s="47" t="s">
        <v>303</v>
      </c>
      <c r="C8" s="52">
        <v>11429029.390000001</v>
      </c>
      <c r="G8" s="52" t="s">
        <v>652</v>
      </c>
      <c r="H8" s="47" t="s">
        <v>652</v>
      </c>
    </row>
    <row r="9" spans="1:8" x14ac:dyDescent="0.2">
      <c r="A9" s="51">
        <v>3120</v>
      </c>
      <c r="B9" s="47" t="s">
        <v>453</v>
      </c>
      <c r="C9" s="52">
        <v>0</v>
      </c>
    </row>
    <row r="10" spans="1:8" x14ac:dyDescent="0.2">
      <c r="A10" s="51">
        <v>3130</v>
      </c>
      <c r="B10" s="47" t="s">
        <v>454</v>
      </c>
      <c r="C10" s="52">
        <v>24169831.390000001</v>
      </c>
    </row>
    <row r="12" spans="1:8" x14ac:dyDescent="0.2">
      <c r="A12" s="49" t="s">
        <v>455</v>
      </c>
      <c r="B12" s="49"/>
      <c r="C12" s="49"/>
      <c r="D12" s="49"/>
      <c r="E12" s="49"/>
    </row>
    <row r="13" spans="1:8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8" x14ac:dyDescent="0.2">
      <c r="A14" s="51">
        <v>3210</v>
      </c>
      <c r="B14" s="47" t="s">
        <v>457</v>
      </c>
      <c r="C14" s="160" t="s">
        <v>657</v>
      </c>
      <c r="G14" s="47" t="s">
        <v>652</v>
      </c>
    </row>
    <row r="15" spans="1:8" x14ac:dyDescent="0.2">
      <c r="A15" s="51">
        <v>3220</v>
      </c>
      <c r="B15" s="47" t="s">
        <v>458</v>
      </c>
      <c r="C15" s="52">
        <v>73448458.709999993</v>
      </c>
      <c r="G15" s="52" t="s">
        <v>652</v>
      </c>
    </row>
    <row r="16" spans="1:8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  <row r="33" spans="2:2" ht="12.75" x14ac:dyDescent="0.2">
      <c r="B33" s="159"/>
    </row>
    <row r="34" spans="2:2" x14ac:dyDescent="0.2">
      <c r="B34" s="186" t="s">
        <v>658</v>
      </c>
    </row>
    <row r="35" spans="2:2" x14ac:dyDescent="0.2">
      <c r="B35" s="187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workbookViewId="0">
      <selection activeCell="B143" sqref="B143:B14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7" t="str">
        <f>ESF!A1</f>
        <v xml:space="preserve"> </v>
      </c>
      <c r="B1" s="167"/>
      <c r="C1" s="167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7" t="s">
        <v>474</v>
      </c>
      <c r="B2" s="167"/>
      <c r="C2" s="167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7" t="str">
        <f>ESF!A3</f>
        <v xml:space="preserve"> </v>
      </c>
      <c r="B3" s="167"/>
      <c r="C3" s="167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142999.66</v>
      </c>
      <c r="D8" s="52">
        <v>104999.66</v>
      </c>
    </row>
    <row r="9" spans="1:5" x14ac:dyDescent="0.2">
      <c r="A9" s="51">
        <v>1112</v>
      </c>
      <c r="B9" s="47" t="s">
        <v>478</v>
      </c>
      <c r="C9" s="52">
        <v>4039632.18</v>
      </c>
      <c r="D9" s="52">
        <v>1471319.33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SUM(C8:C14)</f>
        <v>4182631.8400000003</v>
      </c>
      <c r="D15" s="120">
        <v>1576318.99</v>
      </c>
    </row>
    <row r="18" spans="1:5" x14ac:dyDescent="0.2">
      <c r="A18" s="49" t="s">
        <v>483</v>
      </c>
      <c r="B18" s="49"/>
      <c r="C18" s="49"/>
      <c r="D18" s="49"/>
    </row>
    <row r="19" spans="1:5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5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5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5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5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5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5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5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5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5" x14ac:dyDescent="0.2">
      <c r="A28" s="58">
        <v>1240</v>
      </c>
      <c r="B28" s="59" t="s">
        <v>129</v>
      </c>
      <c r="C28" s="120">
        <f>SUM(C29:C36)</f>
        <v>1705803.37</v>
      </c>
      <c r="D28" s="120">
        <v>0</v>
      </c>
      <c r="E28" s="47" t="s">
        <v>652</v>
      </c>
    </row>
    <row r="29" spans="1:5" x14ac:dyDescent="0.2">
      <c r="A29" s="51">
        <v>1241</v>
      </c>
      <c r="B29" s="47" t="s">
        <v>130</v>
      </c>
      <c r="C29" s="52">
        <v>184049.34</v>
      </c>
      <c r="D29" s="52">
        <v>0</v>
      </c>
    </row>
    <row r="30" spans="1:5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5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5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291265.03000000003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1230489</v>
      </c>
      <c r="D36" s="52">
        <v>0</v>
      </c>
      <c r="E36" s="52" t="s">
        <v>652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+C20+C28+C37</f>
        <v>1705803.37</v>
      </c>
      <c r="D43" s="120">
        <f>D20+D28+D37</f>
        <v>0</v>
      </c>
      <c r="E43" s="52" t="s">
        <v>652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21" customHeight="1" x14ac:dyDescent="0.25">
      <c r="A47" s="58">
        <v>3210</v>
      </c>
      <c r="B47" s="59" t="s">
        <v>488</v>
      </c>
      <c r="C47" s="120" t="s">
        <v>657</v>
      </c>
      <c r="D47" s="120">
        <v>0</v>
      </c>
      <c r="E47" s="140" t="s">
        <v>652</v>
      </c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f>+C67</f>
        <v>1512504.28</v>
      </c>
      <c r="D62" s="120">
        <v>1839955.0700000003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1.25" customHeight="1" x14ac:dyDescent="0.25">
      <c r="A67" s="51">
        <v>5515</v>
      </c>
      <c r="B67" s="47" t="s">
        <v>419</v>
      </c>
      <c r="C67" s="52">
        <v>1512504.28</v>
      </c>
      <c r="D67" s="52">
        <v>1839955.0700000003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16.5" customHeight="1" x14ac:dyDescent="0.25">
      <c r="A135" s="51"/>
      <c r="B135" s="134" t="s">
        <v>513</v>
      </c>
      <c r="C135" s="120">
        <v>2351203.1899999976</v>
      </c>
      <c r="D135" s="120">
        <f>D47+D48-D102</f>
        <v>0</v>
      </c>
      <c r="E135" s="47" t="s">
        <v>652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C139" s="52" t="s">
        <v>652</v>
      </c>
      <c r="F139"/>
    </row>
    <row r="140" spans="1:6" ht="9.9499999999999993" customHeight="1" x14ac:dyDescent="0.25">
      <c r="C140" s="52" t="s">
        <v>652</v>
      </c>
      <c r="F140"/>
    </row>
    <row r="141" spans="1:6" ht="9.9499999999999993" customHeight="1" x14ac:dyDescent="0.25">
      <c r="F141"/>
    </row>
    <row r="142" spans="1:6" ht="9.9499999999999993" customHeight="1" x14ac:dyDescent="0.25">
      <c r="C142" s="52" t="s">
        <v>652</v>
      </c>
      <c r="F142"/>
    </row>
    <row r="143" spans="1:6" ht="9.9499999999999993" customHeight="1" x14ac:dyDescent="0.25">
      <c r="B143" s="186" t="s">
        <v>658</v>
      </c>
      <c r="F143"/>
    </row>
    <row r="144" spans="1:6" ht="9.9499999999999993" customHeight="1" x14ac:dyDescent="0.25">
      <c r="B144" s="187" t="s">
        <v>659</v>
      </c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6" sqref="B6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e1e11683-3f47-48b4-913f-1ce6cfe10f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2022-10-21T17:24:40Z</cp:lastPrinted>
  <dcterms:created xsi:type="dcterms:W3CDTF">2012-12-11T20:36:24Z</dcterms:created>
  <dcterms:modified xsi:type="dcterms:W3CDTF">2022-10-21T17:25:18Z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