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05" yWindow="-15" windowWidth="10230" windowHeight="7410" firstSheet="2" activeTab="3"/>
  </bookViews>
  <sheets>
    <sheet name="Ingresos Julio 2013" sheetId="1" state="hidden" r:id="rId1"/>
    <sheet name="Egresos Julio 2013" sheetId="2" state="hidden" r:id="rId2"/>
    <sheet name="Ingresos 2018" sheetId="7" r:id="rId3"/>
    <sheet name="Egresos 2018" sheetId="13" r:id="rId4"/>
  </sheets>
  <externalReferences>
    <externalReference r:id="rId5"/>
  </externalReferences>
  <calcPr calcId="144525"/>
</workbook>
</file>

<file path=xl/calcChain.xml><?xml version="1.0" encoding="utf-8"?>
<calcChain xmlns="http://schemas.openxmlformats.org/spreadsheetml/2006/main">
  <c r="C58" i="13" l="1"/>
  <c r="O263" i="13" l="1"/>
  <c r="O264" i="13"/>
  <c r="K73" i="7" l="1"/>
  <c r="J73" i="7"/>
  <c r="N73" i="7"/>
  <c r="O81" i="7"/>
  <c r="O77" i="7"/>
  <c r="O75" i="7"/>
  <c r="O76" i="7"/>
  <c r="L73" i="7" l="1"/>
  <c r="M73" i="7"/>
  <c r="O74" i="7"/>
  <c r="D83" i="7" l="1"/>
  <c r="E83" i="7"/>
  <c r="F83" i="7"/>
  <c r="G83" i="7"/>
  <c r="H83" i="7"/>
  <c r="I83" i="7"/>
  <c r="J83" i="7"/>
  <c r="K83" i="7"/>
  <c r="L83" i="7"/>
  <c r="M83" i="7"/>
  <c r="N83" i="7"/>
  <c r="C83" i="7"/>
  <c r="D267" i="13" l="1"/>
  <c r="J267" i="13"/>
  <c r="N267" i="13"/>
  <c r="C267" i="13"/>
  <c r="O266" i="13"/>
  <c r="O265" i="13"/>
  <c r="O261" i="13"/>
  <c r="O260" i="13"/>
  <c r="O259" i="13"/>
  <c r="O257" i="13"/>
  <c r="O256" i="13"/>
  <c r="O251" i="13"/>
  <c r="O250" i="13"/>
  <c r="O249" i="13"/>
  <c r="O248" i="13"/>
  <c r="O246" i="13"/>
  <c r="F267" i="13"/>
  <c r="O244" i="13"/>
  <c r="K267" i="13" l="1"/>
  <c r="O262" i="13"/>
  <c r="H267" i="13"/>
  <c r="L267" i="13"/>
  <c r="O258" i="13"/>
  <c r="E267" i="13"/>
  <c r="I267" i="13"/>
  <c r="M267" i="13"/>
  <c r="O247" i="13"/>
  <c r="O252" i="13"/>
  <c r="O253" i="13"/>
  <c r="O254" i="13"/>
  <c r="O255" i="13"/>
  <c r="G267" i="13"/>
  <c r="O245" i="13"/>
  <c r="O136" i="13"/>
  <c r="O138" i="13"/>
  <c r="O267" i="13" l="1"/>
  <c r="O171" i="13" l="1"/>
  <c r="O172" i="13"/>
  <c r="O173" i="13"/>
  <c r="O174" i="13"/>
  <c r="O41" i="13"/>
  <c r="O237" i="13" l="1"/>
  <c r="O240" i="13"/>
  <c r="O239" i="13"/>
  <c r="O236" i="13"/>
  <c r="O234" i="13"/>
  <c r="O232" i="13"/>
  <c r="O231" i="13"/>
  <c r="O230" i="13"/>
  <c r="O229" i="13"/>
  <c r="O228" i="13"/>
  <c r="O225" i="13"/>
  <c r="O224" i="13"/>
  <c r="O216" i="13"/>
  <c r="O214" i="13"/>
  <c r="O213" i="13"/>
  <c r="O202" i="13"/>
  <c r="O201" i="13"/>
  <c r="O200" i="13"/>
  <c r="O197" i="13"/>
  <c r="O196" i="13"/>
  <c r="O188" i="13"/>
  <c r="O186" i="13"/>
  <c r="O185" i="13"/>
  <c r="O180" i="13"/>
  <c r="O175" i="13"/>
  <c r="O170" i="13"/>
  <c r="O157" i="13"/>
  <c r="O141" i="13"/>
  <c r="O139" i="13"/>
  <c r="O133" i="13"/>
  <c r="O132" i="13"/>
  <c r="O131" i="13"/>
  <c r="O130" i="13"/>
  <c r="O129" i="13"/>
  <c r="O128" i="13"/>
  <c r="O125" i="13"/>
  <c r="O124" i="13"/>
  <c r="O116" i="13"/>
  <c r="O114" i="13"/>
  <c r="O113" i="13"/>
  <c r="O112" i="13"/>
  <c r="O79" i="13"/>
  <c r="O78" i="13"/>
  <c r="O77" i="13"/>
  <c r="O74" i="13"/>
  <c r="O73" i="13"/>
  <c r="O65" i="13"/>
  <c r="O63" i="13"/>
  <c r="O62" i="13"/>
  <c r="O61" i="13"/>
  <c r="O38" i="13"/>
  <c r="O28" i="13"/>
  <c r="O27" i="13"/>
  <c r="O26" i="13"/>
  <c r="O23" i="13"/>
  <c r="O22" i="13"/>
  <c r="O14" i="13"/>
  <c r="O12" i="13"/>
  <c r="O11" i="13"/>
  <c r="O50" i="7"/>
  <c r="O71" i="7"/>
  <c r="O9" i="7"/>
  <c r="N62" i="7"/>
  <c r="M62" i="7"/>
  <c r="L62" i="7"/>
  <c r="K62" i="7"/>
  <c r="J62" i="7"/>
  <c r="O61" i="7"/>
  <c r="N60" i="7"/>
  <c r="M60" i="7"/>
  <c r="L60" i="7"/>
  <c r="K60" i="7"/>
  <c r="J60" i="7"/>
  <c r="I60" i="7"/>
  <c r="H60" i="7"/>
  <c r="G60" i="7"/>
  <c r="F60" i="7"/>
  <c r="E60" i="7"/>
  <c r="D60" i="7"/>
  <c r="C60" i="7"/>
  <c r="O59" i="7"/>
  <c r="N18" i="7"/>
  <c r="M18" i="7"/>
  <c r="L18" i="7"/>
  <c r="K18" i="7"/>
  <c r="J18" i="7"/>
  <c r="O17" i="7"/>
  <c r="O16" i="7"/>
  <c r="N15" i="7"/>
  <c r="M15" i="7"/>
  <c r="L15" i="7"/>
  <c r="K15" i="7"/>
  <c r="J15" i="7"/>
  <c r="I15" i="7"/>
  <c r="H15" i="7"/>
  <c r="G15" i="7"/>
  <c r="F15" i="7"/>
  <c r="E15" i="7"/>
  <c r="D15" i="7"/>
  <c r="C15" i="7"/>
  <c r="N7" i="7"/>
  <c r="M7" i="7"/>
  <c r="L7" i="7"/>
  <c r="K7" i="7"/>
  <c r="J7" i="7"/>
  <c r="H73" i="7" l="1"/>
  <c r="D73" i="7"/>
  <c r="F73" i="7"/>
  <c r="I73" i="7"/>
  <c r="E73" i="7"/>
  <c r="O79" i="7"/>
  <c r="G73" i="7"/>
  <c r="C73" i="7"/>
  <c r="O78" i="7"/>
  <c r="O80" i="7"/>
  <c r="D241" i="13"/>
  <c r="O219" i="13"/>
  <c r="F18" i="7"/>
  <c r="O10" i="7"/>
  <c r="O34" i="7"/>
  <c r="I62" i="7"/>
  <c r="E62" i="7"/>
  <c r="O69" i="7"/>
  <c r="O65" i="7"/>
  <c r="N23" i="7"/>
  <c r="N87" i="7" s="1"/>
  <c r="J23" i="7"/>
  <c r="J87" i="7" s="1"/>
  <c r="O60" i="7"/>
  <c r="O53" i="7"/>
  <c r="K23" i="7"/>
  <c r="K87" i="7" s="1"/>
  <c r="O70" i="7"/>
  <c r="G7" i="7"/>
  <c r="O84" i="7"/>
  <c r="O83" i="7" s="1"/>
  <c r="O19" i="7"/>
  <c r="I18" i="7"/>
  <c r="E18" i="7"/>
  <c r="D18" i="7"/>
  <c r="G18" i="7"/>
  <c r="O24" i="7"/>
  <c r="O55" i="7"/>
  <c r="O48" i="7"/>
  <c r="O44" i="7"/>
  <c r="O41" i="7"/>
  <c r="O37" i="7"/>
  <c r="O33" i="7"/>
  <c r="O22" i="7"/>
  <c r="O8" i="7"/>
  <c r="O20" i="7"/>
  <c r="O43" i="7"/>
  <c r="O42" i="7"/>
  <c r="O40" i="7"/>
  <c r="O39" i="7"/>
  <c r="O38" i="7"/>
  <c r="O35" i="7"/>
  <c r="O30" i="7"/>
  <c r="O29" i="7"/>
  <c r="O26" i="7"/>
  <c r="O14" i="7"/>
  <c r="O13" i="7"/>
  <c r="H7" i="7"/>
  <c r="D7" i="7"/>
  <c r="H18" i="7"/>
  <c r="O21" i="7"/>
  <c r="O49" i="7"/>
  <c r="O63" i="7"/>
  <c r="C18" i="7"/>
  <c r="O67" i="7"/>
  <c r="F62" i="7"/>
  <c r="H62" i="7"/>
  <c r="D62" i="7"/>
  <c r="L23" i="7"/>
  <c r="L87" i="7" s="1"/>
  <c r="O51" i="7"/>
  <c r="O12" i="7"/>
  <c r="F7" i="7"/>
  <c r="I7" i="7"/>
  <c r="E7" i="7"/>
  <c r="O58" i="7"/>
  <c r="O57" i="7"/>
  <c r="O56" i="7"/>
  <c r="O54" i="7"/>
  <c r="O47" i="7"/>
  <c r="O68" i="7"/>
  <c r="G62" i="7"/>
  <c r="O64" i="7"/>
  <c r="O46" i="7"/>
  <c r="M23" i="7"/>
  <c r="M87" i="7" s="1"/>
  <c r="I23" i="7"/>
  <c r="O36" i="7"/>
  <c r="O32" i="7"/>
  <c r="O31" i="7"/>
  <c r="O28" i="7"/>
  <c r="H23" i="7"/>
  <c r="D23" i="7"/>
  <c r="G23" i="7"/>
  <c r="C23" i="7"/>
  <c r="O25" i="7"/>
  <c r="E23" i="7"/>
  <c r="O72" i="7"/>
  <c r="O159" i="13"/>
  <c r="O84" i="13"/>
  <c r="O75" i="13"/>
  <c r="O68" i="13"/>
  <c r="O135" i="13"/>
  <c r="C144" i="13"/>
  <c r="O179" i="13"/>
  <c r="O32" i="13"/>
  <c r="O15" i="13"/>
  <c r="O108" i="13"/>
  <c r="O88" i="13"/>
  <c r="O71" i="13"/>
  <c r="I109" i="13"/>
  <c r="O64" i="13"/>
  <c r="O142" i="13"/>
  <c r="O163" i="13"/>
  <c r="O152" i="13"/>
  <c r="O148" i="13"/>
  <c r="K209" i="13"/>
  <c r="O193" i="13"/>
  <c r="O227" i="13"/>
  <c r="O20" i="13"/>
  <c r="O101" i="13"/>
  <c r="O93" i="13"/>
  <c r="O83" i="13"/>
  <c r="O80" i="13"/>
  <c r="O76" i="13"/>
  <c r="O72" i="13"/>
  <c r="O67" i="13"/>
  <c r="M109" i="13"/>
  <c r="K144" i="13"/>
  <c r="O120" i="13"/>
  <c r="N181" i="13"/>
  <c r="O167" i="13"/>
  <c r="D181" i="13"/>
  <c r="O205" i="13"/>
  <c r="C209" i="13"/>
  <c r="O189" i="13"/>
  <c r="O223" i="13"/>
  <c r="M241" i="13"/>
  <c r="O215" i="13"/>
  <c r="O16" i="13"/>
  <c r="G144" i="13"/>
  <c r="F241" i="13"/>
  <c r="O55" i="13"/>
  <c r="O31" i="13"/>
  <c r="O24" i="13"/>
  <c r="O19" i="13"/>
  <c r="O45" i="13"/>
  <c r="G58" i="13"/>
  <c r="O53" i="13"/>
  <c r="K58" i="13"/>
  <c r="G209" i="13"/>
  <c r="O235" i="13"/>
  <c r="L241" i="13"/>
  <c r="C241" i="13"/>
  <c r="O13" i="13"/>
  <c r="F209" i="13"/>
  <c r="N209" i="13"/>
  <c r="O208" i="13"/>
  <c r="O207" i="13"/>
  <c r="O206" i="13"/>
  <c r="O204" i="13"/>
  <c r="O203" i="13"/>
  <c r="O199" i="13"/>
  <c r="O195" i="13"/>
  <c r="O194" i="13"/>
  <c r="O192" i="13"/>
  <c r="M209" i="13"/>
  <c r="I209" i="13"/>
  <c r="O191" i="13"/>
  <c r="O190" i="13"/>
  <c r="L209" i="13"/>
  <c r="O187" i="13"/>
  <c r="O238" i="13"/>
  <c r="H241" i="13"/>
  <c r="O226" i="13"/>
  <c r="O222" i="13"/>
  <c r="O221" i="13"/>
  <c r="O220" i="13"/>
  <c r="N241" i="13"/>
  <c r="J241" i="13"/>
  <c r="O218" i="13"/>
  <c r="I241" i="13"/>
  <c r="E241" i="13"/>
  <c r="K241" i="13"/>
  <c r="O56" i="13"/>
  <c r="O49" i="13"/>
  <c r="O47" i="13"/>
  <c r="O36" i="13"/>
  <c r="O34" i="13"/>
  <c r="O30" i="13"/>
  <c r="O29" i="13"/>
  <c r="O25" i="13"/>
  <c r="O21" i="13"/>
  <c r="O18" i="13"/>
  <c r="O17" i="13"/>
  <c r="O10" i="13"/>
  <c r="O105" i="13"/>
  <c r="O102" i="13"/>
  <c r="O98" i="13"/>
  <c r="O97" i="13"/>
  <c r="O94" i="13"/>
  <c r="O90" i="13"/>
  <c r="O89" i="13"/>
  <c r="O87" i="13"/>
  <c r="O86" i="13"/>
  <c r="O85" i="13"/>
  <c r="O82" i="13"/>
  <c r="O81" i="13"/>
  <c r="N109" i="13"/>
  <c r="J109" i="13"/>
  <c r="F109" i="13"/>
  <c r="O70" i="13"/>
  <c r="O69" i="13"/>
  <c r="O66" i="13"/>
  <c r="E109" i="13"/>
  <c r="O143" i="13"/>
  <c r="O140" i="13"/>
  <c r="O134" i="13"/>
  <c r="O127" i="13"/>
  <c r="N144" i="13"/>
  <c r="J144" i="13"/>
  <c r="F144" i="13"/>
  <c r="O123" i="13"/>
  <c r="O122" i="13"/>
  <c r="E144" i="13"/>
  <c r="M144" i="13"/>
  <c r="I144" i="13"/>
  <c r="O119" i="13"/>
  <c r="O118" i="13"/>
  <c r="H144" i="13"/>
  <c r="D144" i="13"/>
  <c r="L144" i="13"/>
  <c r="O115" i="13"/>
  <c r="L181" i="13"/>
  <c r="O178" i="13"/>
  <c r="O177" i="13"/>
  <c r="O176" i="13"/>
  <c r="O169" i="13"/>
  <c r="O168" i="13"/>
  <c r="O166" i="13"/>
  <c r="O165" i="13"/>
  <c r="O164" i="13"/>
  <c r="H181" i="13"/>
  <c r="O162" i="13"/>
  <c r="O161" i="13"/>
  <c r="O160" i="13"/>
  <c r="O158" i="13"/>
  <c r="O156" i="13"/>
  <c r="O154" i="13"/>
  <c r="O153" i="13"/>
  <c r="O151" i="13"/>
  <c r="O150" i="13"/>
  <c r="O149" i="13"/>
  <c r="J181" i="13"/>
  <c r="F181" i="13"/>
  <c r="O117" i="13"/>
  <c r="O121" i="13"/>
  <c r="O198" i="13"/>
  <c r="E209" i="13"/>
  <c r="O126" i="13"/>
  <c r="O217" i="13"/>
  <c r="O137" i="13"/>
  <c r="J209" i="13"/>
  <c r="H209" i="13"/>
  <c r="O51" i="13"/>
  <c r="L58" i="13"/>
  <c r="H58" i="13"/>
  <c r="D58" i="13"/>
  <c r="O43" i="13"/>
  <c r="O42" i="13"/>
  <c r="O40" i="13"/>
  <c r="O91" i="13"/>
  <c r="K181" i="13"/>
  <c r="N58" i="13"/>
  <c r="J58" i="13"/>
  <c r="F58" i="13"/>
  <c r="G241" i="13"/>
  <c r="E58" i="13"/>
  <c r="M58" i="13"/>
  <c r="I58" i="13"/>
  <c r="M181" i="13"/>
  <c r="E181" i="13"/>
  <c r="I181" i="13"/>
  <c r="D109" i="13"/>
  <c r="H109" i="13"/>
  <c r="L109" i="13"/>
  <c r="O57" i="13"/>
  <c r="O54" i="13"/>
  <c r="O52" i="13"/>
  <c r="O50" i="13"/>
  <c r="O48" i="13"/>
  <c r="O46" i="13"/>
  <c r="O44" i="13"/>
  <c r="O39" i="13"/>
  <c r="O37" i="13"/>
  <c r="O35" i="13"/>
  <c r="O33" i="13"/>
  <c r="O107" i="13"/>
  <c r="O106" i="13"/>
  <c r="O104" i="13"/>
  <c r="O103" i="13"/>
  <c r="O100" i="13"/>
  <c r="O99" i="13"/>
  <c r="O96" i="13"/>
  <c r="O95" i="13"/>
  <c r="O92" i="13"/>
  <c r="C109" i="13"/>
  <c r="G109" i="13"/>
  <c r="K109" i="13"/>
  <c r="O147" i="13"/>
  <c r="C181" i="13"/>
  <c r="G181" i="13"/>
  <c r="O184" i="13"/>
  <c r="O212" i="13"/>
  <c r="D209" i="13"/>
  <c r="O9" i="13"/>
  <c r="O155" i="13"/>
  <c r="O233" i="13"/>
  <c r="O52" i="7"/>
  <c r="O45" i="7"/>
  <c r="O66" i="7"/>
  <c r="C62" i="7"/>
  <c r="F23" i="7"/>
  <c r="O27" i="7"/>
  <c r="O15" i="7"/>
  <c r="O11" i="7"/>
  <c r="C7" i="7"/>
  <c r="D87" i="7" l="1"/>
  <c r="H87" i="7"/>
  <c r="F87" i="7"/>
  <c r="I87" i="7"/>
  <c r="C87" i="7"/>
  <c r="O73" i="7"/>
  <c r="G87" i="7"/>
  <c r="E87" i="7"/>
  <c r="O18" i="7"/>
  <c r="O23" i="7"/>
  <c r="O87" i="7" s="1"/>
  <c r="O7" i="7"/>
  <c r="O62" i="7"/>
  <c r="L270" i="13"/>
  <c r="K270" i="13"/>
  <c r="N270" i="13"/>
  <c r="D270" i="13"/>
  <c r="C270" i="13"/>
  <c r="H270" i="13"/>
  <c r="M270" i="13"/>
  <c r="G270" i="13"/>
  <c r="J270" i="13"/>
  <c r="I270" i="13"/>
  <c r="E270" i="13"/>
  <c r="F270" i="13"/>
  <c r="O209" i="13"/>
  <c r="O144" i="13"/>
  <c r="O109" i="13"/>
  <c r="O181" i="13"/>
  <c r="O58" i="13"/>
  <c r="O241" i="13"/>
  <c r="O270" i="13" l="1"/>
  <c r="O311" i="2" l="1"/>
  <c r="M307" i="2"/>
  <c r="L307" i="2"/>
  <c r="K307" i="2"/>
  <c r="J307" i="2"/>
  <c r="I307" i="2"/>
  <c r="H307" i="2"/>
  <c r="G307" i="2"/>
  <c r="F307" i="2"/>
  <c r="E307" i="2"/>
  <c r="D307" i="2"/>
  <c r="C307" i="2"/>
  <c r="O306" i="2"/>
  <c r="O305" i="2"/>
  <c r="O304" i="2"/>
  <c r="O303" i="2"/>
  <c r="O302" i="2"/>
  <c r="O301" i="2"/>
  <c r="N300" i="2"/>
  <c r="O300" i="2" s="1"/>
  <c r="O299" i="2"/>
  <c r="O298" i="2"/>
  <c r="O297" i="2"/>
  <c r="O296" i="2"/>
  <c r="O295" i="2"/>
  <c r="O294" i="2"/>
  <c r="O293" i="2"/>
  <c r="N293" i="2"/>
  <c r="N307" i="2" s="1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66" i="2" s="1"/>
  <c r="I236" i="2"/>
  <c r="H236" i="2"/>
  <c r="G236" i="2"/>
  <c r="F236" i="2"/>
  <c r="E236" i="2"/>
  <c r="D236" i="2"/>
  <c r="C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M218" i="2"/>
  <c r="K218" i="2"/>
  <c r="O218" i="2" s="1"/>
  <c r="O217" i="2"/>
  <c r="O216" i="2"/>
  <c r="O215" i="2"/>
  <c r="N214" i="2"/>
  <c r="N236" i="2" s="1"/>
  <c r="M214" i="2"/>
  <c r="L214" i="2"/>
  <c r="L236" i="2" s="1"/>
  <c r="K214" i="2"/>
  <c r="K236" i="2" s="1"/>
  <c r="J214" i="2"/>
  <c r="O214" i="2" s="1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I180" i="2"/>
  <c r="H180" i="2"/>
  <c r="G180" i="2"/>
  <c r="F180" i="2"/>
  <c r="E180" i="2"/>
  <c r="D180" i="2"/>
  <c r="C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N150" i="2"/>
  <c r="N180" i="2" s="1"/>
  <c r="M150" i="2"/>
  <c r="M180" i="2" s="1"/>
  <c r="L150" i="2"/>
  <c r="L180" i="2" s="1"/>
  <c r="K150" i="2"/>
  <c r="K180" i="2" s="1"/>
  <c r="J150" i="2"/>
  <c r="O150" i="2" s="1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I134" i="2"/>
  <c r="H134" i="2"/>
  <c r="G134" i="2"/>
  <c r="F134" i="2"/>
  <c r="E134" i="2"/>
  <c r="D134" i="2"/>
  <c r="C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N94" i="2"/>
  <c r="N134" i="2" s="1"/>
  <c r="M94" i="2"/>
  <c r="M134" i="2" s="1"/>
  <c r="L94" i="2"/>
  <c r="L134" i="2" s="1"/>
  <c r="K94" i="2"/>
  <c r="K134" i="2" s="1"/>
  <c r="J94" i="2"/>
  <c r="J134" i="2" s="1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I76" i="2"/>
  <c r="I309" i="2" s="1"/>
  <c r="H76" i="2"/>
  <c r="G76" i="2"/>
  <c r="F76" i="2"/>
  <c r="F309" i="2" s="1"/>
  <c r="E76" i="2"/>
  <c r="E309" i="2" s="1"/>
  <c r="D76" i="2"/>
  <c r="C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N48" i="2"/>
  <c r="L48" i="2"/>
  <c r="J48" i="2"/>
  <c r="O48" i="2" s="1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N24" i="2"/>
  <c r="N76" i="2" s="1"/>
  <c r="M24" i="2"/>
  <c r="M76" i="2" s="1"/>
  <c r="L24" i="2"/>
  <c r="L76" i="2" s="1"/>
  <c r="L309" i="2" s="1"/>
  <c r="K24" i="2"/>
  <c r="J24" i="2"/>
  <c r="J76" i="2" s="1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93" i="1"/>
  <c r="O92" i="1"/>
  <c r="O89" i="1"/>
  <c r="O88" i="1"/>
  <c r="O87" i="1"/>
  <c r="O86" i="1"/>
  <c r="O85" i="1"/>
  <c r="O84" i="1"/>
  <c r="O83" i="1"/>
  <c r="O82" i="1"/>
  <c r="O81" i="1"/>
  <c r="O78" i="1" s="1"/>
  <c r="O80" i="1"/>
  <c r="O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O75" i="1" s="1"/>
  <c r="O76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I73" i="1"/>
  <c r="O73" i="1" s="1"/>
  <c r="O72" i="1"/>
  <c r="O71" i="1"/>
  <c r="O70" i="1"/>
  <c r="O69" i="1"/>
  <c r="O68" i="1"/>
  <c r="O67" i="1"/>
  <c r="O66" i="1"/>
  <c r="O65" i="1"/>
  <c r="O64" i="1"/>
  <c r="O63" i="1"/>
  <c r="I63" i="1"/>
  <c r="I31" i="1" s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N31" i="1"/>
  <c r="M31" i="1"/>
  <c r="L31" i="1"/>
  <c r="K31" i="1"/>
  <c r="J31" i="1"/>
  <c r="H31" i="1"/>
  <c r="G31" i="1"/>
  <c r="F31" i="1"/>
  <c r="E31" i="1"/>
  <c r="D31" i="1"/>
  <c r="C31" i="1"/>
  <c r="O30" i="1"/>
  <c r="O29" i="1"/>
  <c r="O28" i="1"/>
  <c r="O27" i="1"/>
  <c r="O26" i="1"/>
  <c r="O25" i="1"/>
  <c r="O24" i="1"/>
  <c r="O23" i="1"/>
  <c r="O21" i="1" s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O17" i="1"/>
  <c r="O16" i="1" s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O10" i="1"/>
  <c r="O9" i="1"/>
  <c r="O8" i="1"/>
  <c r="N7" i="1"/>
  <c r="N95" i="1" s="1"/>
  <c r="M7" i="1"/>
  <c r="M95" i="1" s="1"/>
  <c r="L7" i="1"/>
  <c r="L95" i="1" s="1"/>
  <c r="K7" i="1"/>
  <c r="K95" i="1" s="1"/>
  <c r="J7" i="1"/>
  <c r="J95" i="1" s="1"/>
  <c r="I7" i="1"/>
  <c r="H7" i="1"/>
  <c r="H95" i="1" s="1"/>
  <c r="G7" i="1"/>
  <c r="G95" i="1" s="1"/>
  <c r="F7" i="1"/>
  <c r="F95" i="1" s="1"/>
  <c r="E7" i="1"/>
  <c r="E95" i="1" s="1"/>
  <c r="D7" i="1"/>
  <c r="D95" i="1" s="1"/>
  <c r="C7" i="1"/>
  <c r="C95" i="1" s="1"/>
  <c r="O31" i="1" l="1"/>
  <c r="D309" i="2"/>
  <c r="H309" i="2"/>
  <c r="J180" i="2"/>
  <c r="O307" i="2"/>
  <c r="M236" i="2"/>
  <c r="M309" i="2" s="1"/>
  <c r="O7" i="1"/>
  <c r="O95" i="1" s="1"/>
  <c r="I95" i="1"/>
  <c r="O24" i="2"/>
  <c r="C309" i="2"/>
  <c r="G309" i="2"/>
  <c r="O236" i="2"/>
  <c r="O76" i="2"/>
  <c r="N309" i="2"/>
  <c r="O180" i="2"/>
  <c r="O134" i="2"/>
  <c r="J236" i="2"/>
  <c r="J309" i="2" s="1"/>
  <c r="K76" i="2"/>
  <c r="K309" i="2" s="1"/>
  <c r="O94" i="2"/>
  <c r="O309" i="2" l="1"/>
</calcChain>
</file>

<file path=xl/comments1.xml><?xml version="1.0" encoding="utf-8"?>
<comments xmlns="http://schemas.openxmlformats.org/spreadsheetml/2006/main">
  <authors>
    <author>Gcia_Contable</author>
  </authors>
  <commentList>
    <comment ref="D218" authorId="0">
      <text>
        <r>
          <rPr>
            <b/>
            <sz val="9"/>
            <color indexed="81"/>
            <rFont val="Tahoma"/>
            <family val="2"/>
          </rPr>
          <t xml:space="preserve">Botarga area comercial 5000
</t>
        </r>
      </text>
    </comment>
    <comment ref="D233" authorId="0">
      <text>
        <r>
          <rPr>
            <b/>
            <sz val="9"/>
            <color indexed="81"/>
            <rFont val="Tahoma"/>
            <family val="2"/>
          </rPr>
          <t xml:space="preserve">Camper Nissan
</t>
        </r>
      </text>
    </comment>
  </commentList>
</comments>
</file>

<file path=xl/comments2.xml><?xml version="1.0" encoding="utf-8"?>
<comments xmlns="http://schemas.openxmlformats.org/spreadsheetml/2006/main">
  <authors>
    <author>Gcia_Contable</author>
    <author>DAVID</author>
  </authors>
  <commentList>
    <comment ref="O84" authorId="0">
      <text>
        <r>
          <rPr>
            <b/>
            <sz val="9"/>
            <color indexed="81"/>
            <rFont val="Tahoma"/>
            <family val="2"/>
          </rPr>
          <t xml:space="preserve">Material herpetario y Zoona Mito
</t>
        </r>
      </text>
    </comment>
    <comment ref="O88" authorId="0">
      <text>
        <r>
          <rPr>
            <b/>
            <sz val="9"/>
            <color indexed="81"/>
            <rFont val="Tahoma"/>
            <family val="2"/>
          </rPr>
          <t>azcarm e individual aza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Mototool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Platos metalicos, bebederos topers y transportadora</t>
        </r>
      </text>
    </comment>
    <comment ref="E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ventilador</t>
        </r>
      </text>
    </comment>
    <comment ref="F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4 termometros higrometros</t>
        </r>
      </text>
    </comment>
    <comment ref="G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4 termometros higrometros</t>
        </r>
      </text>
    </comment>
    <comment ref="H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4 termometros higrometros</t>
        </r>
      </text>
    </comment>
    <comment ref="L132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2 
Calentador de aceite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Membresia IZE</t>
        </r>
      </text>
    </comment>
    <comment ref="E134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Membresia AZA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Bombas Zoona</t>
        </r>
      </text>
    </comment>
    <comment ref="E136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Bombas Zoona y techo policarbonato</t>
        </r>
      </text>
    </comment>
    <comment ref="F136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Bombas Zoona</t>
        </r>
      </text>
    </comment>
    <comment ref="G136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Bombas Zoona</t>
        </r>
      </text>
    </comment>
    <comment ref="H136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Bombas Zoona</t>
        </r>
      </text>
    </comment>
    <comment ref="C13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CREA</t>
        </r>
      </text>
    </comment>
    <comment ref="E13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CREA</t>
        </r>
      </text>
    </comment>
    <comment ref="G13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CREA</t>
        </r>
      </text>
    </comment>
    <comment ref="I13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CREA</t>
        </r>
      </text>
    </comment>
    <comment ref="M13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CREA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Peluche para figuras puente Y RESINAS</t>
        </r>
      </text>
    </comment>
    <comment ref="D141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Juego llaves educativo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Chalecos servicio social</t>
        </r>
      </text>
    </comment>
    <comment ref="D235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Pintura de Safari</t>
        </r>
      </text>
    </comment>
    <comment ref="E235" authorId="1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Pintura Safari y policarbonato</t>
        </r>
      </text>
    </comment>
  </commentList>
</comments>
</file>

<file path=xl/sharedStrings.xml><?xml version="1.0" encoding="utf-8"?>
<sst xmlns="http://schemas.openxmlformats.org/spreadsheetml/2006/main" count="1053" uniqueCount="401">
  <si>
    <t>PATRONATO DEL PARQUE ZOOLOGICO DE LEON</t>
  </si>
  <si>
    <t>IMPORTES PRESUPUESTALES  INGRESOS 2013</t>
  </si>
  <si>
    <t>C u e n t a</t>
  </si>
  <si>
    <t>N o m b r 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</si>
  <si>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</si>
  <si>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</si>
  <si>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</si>
  <si>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</si>
  <si>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</si>
  <si>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</si>
  <si>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</si>
  <si>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</si>
  <si>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</si>
  <si>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</si>
  <si>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</si>
  <si>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</si>
  <si>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</si>
  <si>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'41730-7100-0002-0000</t>
  </si>
  <si>
    <t>ADMINISTRACIÓN</t>
  </si>
  <si>
    <t>'41730-7100-0002-0001</t>
  </si>
  <si>
    <t>ESTACIONAMIENTO</t>
  </si>
  <si>
    <t>'41730-7100-0002-0005</t>
  </si>
  <si>
    <t>INGRESOS POR INTERESES</t>
  </si>
  <si>
    <t>'41730-7100-0002-0006</t>
  </si>
  <si>
    <t>VENTA DE ALIMENTOS</t>
  </si>
  <si>
    <t>'41730-7100-0002-0007</t>
  </si>
  <si>
    <t>VENTA REFRESCO</t>
  </si>
  <si>
    <t>'41730-7100-0002-0009</t>
  </si>
  <si>
    <t>MAQ. ALIMENTO ZOO.</t>
  </si>
  <si>
    <t>'41730-7100-0002-0019</t>
  </si>
  <si>
    <t>PERMISO TAXI-ZOO</t>
  </si>
  <si>
    <t>'41730-7100-0002-0028</t>
  </si>
  <si>
    <t>VENTA PALETAS BOLONIA</t>
  </si>
  <si>
    <t>'41730-7100-0002-0030</t>
  </si>
  <si>
    <t>RECAUDACION MONEDAS FUENTE DINOSAURIO</t>
  </si>
  <si>
    <t>'41730-7100-0003-0000</t>
  </si>
  <si>
    <t>CLINICA</t>
  </si>
  <si>
    <t>'41730-7100-0003-0001</t>
  </si>
  <si>
    <t>VENTA DE ANIMALES</t>
  </si>
  <si>
    <t>'41730-7100-0003-0004</t>
  </si>
  <si>
    <t>ING. POR PAJARERA</t>
  </si>
  <si>
    <t>'41730-7100-0003-0007</t>
  </si>
  <si>
    <t>VENTA DE SUB-PRODUCTOS ANIMALES</t>
  </si>
  <si>
    <t>CURSOS DE VETERINARIA</t>
  </si>
  <si>
    <t>'41730-7100-0004-0000</t>
  </si>
  <si>
    <t>EDUCATIVO</t>
  </si>
  <si>
    <t>'41730-7100-0004-0002</t>
  </si>
  <si>
    <t>CURSOS DE VERANO</t>
  </si>
  <si>
    <t>41730-7100-0004-0003</t>
  </si>
  <si>
    <t>VENTA FOTOS</t>
  </si>
  <si>
    <t>CAMPAMENTO</t>
  </si>
  <si>
    <t>'41730-7100-0004-0009</t>
  </si>
  <si>
    <t>VENTA MASCOTAS</t>
  </si>
  <si>
    <t>41730-7100-0004-0010</t>
  </si>
  <si>
    <t>VISITA ANIMAL</t>
  </si>
  <si>
    <t>41730-7100-0004-0017</t>
  </si>
  <si>
    <t>PULSERAS</t>
  </si>
  <si>
    <t>'41730-7100-0004-0018</t>
  </si>
  <si>
    <t>RANCHITO ZOOLEÓN</t>
  </si>
  <si>
    <t>'41730-7100-0004-0019</t>
  </si>
  <si>
    <t>PAQUETES ESCOLARES</t>
  </si>
  <si>
    <t>'41730-7100-0004-0020</t>
  </si>
  <si>
    <t>INGRESOS POR DIBUJOS</t>
  </si>
  <si>
    <t>'41730-7100-0005-0000</t>
  </si>
  <si>
    <t>PARQUE ZOOLÓGICO</t>
  </si>
  <si>
    <t>PAQUETES EMPRESARIALES</t>
  </si>
  <si>
    <t>'41730-7100-0005-0001-0007</t>
  </si>
  <si>
    <t>ADMISIÓN ADULTOS</t>
  </si>
  <si>
    <t>'41730-7100-0005-0001-0008</t>
  </si>
  <si>
    <t>ADMISIÓN NIÑOS</t>
  </si>
  <si>
    <t>'41730-7100-0005-0001-0009</t>
  </si>
  <si>
    <t>FERIA ZOOLEON</t>
  </si>
  <si>
    <t>41730-7100-0005-0001-0010</t>
  </si>
  <si>
    <t>ZOO CONCIERTO ADULTO</t>
  </si>
  <si>
    <t>41730-7100-0005-0001-0011</t>
  </si>
  <si>
    <t>ZOO CONCIERTO NIÑO</t>
  </si>
  <si>
    <t>'41730-7100-0005-0002</t>
  </si>
  <si>
    <t>INGRESOS POR TREN</t>
  </si>
  <si>
    <t>'41730-7100-0005-0003</t>
  </si>
  <si>
    <t>INGRESOS POR CABAÑA</t>
  </si>
  <si>
    <t>'41730-7100-0005-0004</t>
  </si>
  <si>
    <t>INGRESOS POR CARRUSEL</t>
  </si>
  <si>
    <t>'41730-7100-0005-0005</t>
  </si>
  <si>
    <t>INGRESOS POR CABALLOS</t>
  </si>
  <si>
    <t>'41730-7100-0005-0006-0001</t>
  </si>
  <si>
    <t>VENTA DE SOUVENIRS</t>
  </si>
  <si>
    <t>'41730-7100-0005-0007-0002</t>
  </si>
  <si>
    <t>CABAÑA DEL LAGO</t>
  </si>
  <si>
    <t>'41730-7100-0005-0007-0003</t>
  </si>
  <si>
    <t>CASETA MERENDEROS</t>
  </si>
  <si>
    <t>'41730-7100-0005-0007-0005</t>
  </si>
  <si>
    <t>CABAÑA DEL TREN</t>
  </si>
  <si>
    <t>'41730-7100-0005-0007-0007</t>
  </si>
  <si>
    <t>MAQUINA DE ALGODONES</t>
  </si>
  <si>
    <t>'41730-7100-0005-0007-0008</t>
  </si>
  <si>
    <t>VENTA DE HOT-DOGS</t>
  </si>
  <si>
    <t>'41730-7100-0005-0007-0011</t>
  </si>
  <si>
    <t>CARRITOS ELECTRICOS</t>
  </si>
  <si>
    <t>'41730-7100-0005-0007-0013</t>
  </si>
  <si>
    <t>INFLABLE JORGE ALVARADO</t>
  </si>
  <si>
    <t>'41730-7100-0005-0007-0014</t>
  </si>
  <si>
    <t>PALOMITAS ANTONIO ALVARADO</t>
  </si>
  <si>
    <t>'41730-7100-0005-0007-0017</t>
  </si>
  <si>
    <t>MAQUILLAJES</t>
  </si>
  <si>
    <t>'41730-7100-0005-0007-0018</t>
  </si>
  <si>
    <t>PALAPA GILETY</t>
  </si>
  <si>
    <t>'41730-7100-0005-0007-0019</t>
  </si>
  <si>
    <t>PALAPA FRANCISCO MURILLO</t>
  </si>
  <si>
    <t>'41730-7100-0005-0007-0020</t>
  </si>
  <si>
    <t>BRINCOLIN</t>
  </si>
  <si>
    <t>'41730-7100-0005-0007-0023</t>
  </si>
  <si>
    <t>CASETA RODOLFO FERREIRA</t>
  </si>
  <si>
    <t>'41730-7100-0005-0007-0024</t>
  </si>
  <si>
    <t>CAMPECHANAS FELIPE MARTINEZ</t>
  </si>
  <si>
    <t>'41730-7100-0005-0007-0029</t>
  </si>
  <si>
    <t>PUESTOS AMBULANTES</t>
  </si>
  <si>
    <t>'41730-7100-0005-0007-0031</t>
  </si>
  <si>
    <t>PALAPA MANUEL MENDEZ</t>
  </si>
  <si>
    <t>'41730-7100-0005-0007-0032</t>
  </si>
  <si>
    <t>CARMEN ZAVALA (CARICATURISTA)</t>
  </si>
  <si>
    <t>'41730-7100-0005-0007-0037</t>
  </si>
  <si>
    <t>JULIETA RANGEL NERI</t>
  </si>
  <si>
    <t>MARIA ELENA CUADRA AGUADO</t>
  </si>
  <si>
    <t>'41730-7100-0005-0007-0040</t>
  </si>
  <si>
    <t>RICARDA AGUILERA ( DULCES)</t>
  </si>
  <si>
    <t>'41730-7100-0005-0008</t>
  </si>
  <si>
    <t>VARIOS</t>
  </si>
  <si>
    <t>'41730-7100-0005-0009</t>
  </si>
  <si>
    <t>PUENTE COLGANTE</t>
  </si>
  <si>
    <t>'41730-7100-0005-0010</t>
  </si>
  <si>
    <t>INGRESOS DE TIROLESA</t>
  </si>
  <si>
    <t>'41730-7100-0005-0012</t>
  </si>
  <si>
    <t>JARDIN EVENTOS</t>
  </si>
  <si>
    <t>'41730-7100-0005-0014</t>
  </si>
  <si>
    <t>VENTA DE MAPAS</t>
  </si>
  <si>
    <t>'41730-7100-0005-0016</t>
  </si>
  <si>
    <t>CARRIOLAS RENTA ZOO</t>
  </si>
  <si>
    <t>41730-7100-0005-0021</t>
  </si>
  <si>
    <t>HERPETARIO</t>
  </si>
  <si>
    <t>'41730-7100-0005-0022</t>
  </si>
  <si>
    <t>Ingresos Eurobongie</t>
  </si>
  <si>
    <t>41730-7100-0005-0023</t>
  </si>
  <si>
    <t>CARRUSEL TEMATICO</t>
  </si>
  <si>
    <t>41730-7100-0005-0024</t>
  </si>
  <si>
    <t>Show de animales</t>
  </si>
  <si>
    <t>PATROCINIOS</t>
  </si>
  <si>
    <t>42240-9400-0001-0000</t>
  </si>
  <si>
    <t>DONATIVOS</t>
  </si>
  <si>
    <t>'43110-5200-0001-0000</t>
  </si>
  <si>
    <t>PRODUCTOS FINANCIEROS</t>
  </si>
  <si>
    <t>43110-5200-0001-0001</t>
  </si>
  <si>
    <t>INTERESES BANCARIOS</t>
  </si>
  <si>
    <t>'43110-5200-0001-0002</t>
  </si>
  <si>
    <t>GANANCIA EN CAMBIOS</t>
  </si>
  <si>
    <t>'41730-7100-0009-0000</t>
  </si>
  <si>
    <t>SAFARI</t>
  </si>
  <si>
    <t>'41730-7100-0009-0001</t>
  </si>
  <si>
    <t>'41730-7100-0009-0002</t>
  </si>
  <si>
    <t>'41730-7100-0009-0003</t>
  </si>
  <si>
    <t>'41730-7100-0009-0004</t>
  </si>
  <si>
    <t>VENTA COMIDA</t>
  </si>
  <si>
    <t>'41730-7100-0009-0005</t>
  </si>
  <si>
    <t>'41730-7100-0009-0006</t>
  </si>
  <si>
    <t>'41730-7100-0009-0007</t>
  </si>
  <si>
    <t>SAFARI NOCTURNO</t>
  </si>
  <si>
    <t>'41730-7100-0009-0008</t>
  </si>
  <si>
    <t>PAQUETE ZOO-SAFARI ADULTO</t>
  </si>
  <si>
    <t>'41730-7100-0009-0009</t>
  </si>
  <si>
    <t>PAQUETE ZOO-SAFARI NIÑO</t>
  </si>
  <si>
    <t>'41730-7100-0009-0010</t>
  </si>
  <si>
    <t>'41730-7100-0009-0011</t>
  </si>
  <si>
    <t>'42230-9300-0000-0000</t>
  </si>
  <si>
    <t>SUBSIDIOS Y SUBVENCIONES</t>
  </si>
  <si>
    <t>'42230-9300-0002-0000</t>
  </si>
  <si>
    <t>SUBSIDIO MENSUAL</t>
  </si>
  <si>
    <t>'42230-9300-0005-0000</t>
  </si>
  <si>
    <t>SUBSIDIO PARA OBRA</t>
  </si>
  <si>
    <t>SUMAS</t>
  </si>
  <si>
    <t>CONSEJO DIRECTIVO DEL PATRONATO DEL PARQUE ZOOLÓGICO DE LEÓN</t>
  </si>
  <si>
    <t>LEON, GTO., A 10 DE JULIO DE 2013</t>
  </si>
  <si>
    <t>C. JUAN FRANCISCO MUÑOZ LÓPEZ</t>
  </si>
  <si>
    <t>PRESIDENTE</t>
  </si>
  <si>
    <t>C. P.  RICARDO FLORES CONTRERAS</t>
  </si>
  <si>
    <t>SECRETARIO</t>
  </si>
  <si>
    <t>ING. ROBERTO CARLOS COLLAZO ROSALES</t>
  </si>
  <si>
    <t>TESORERO</t>
  </si>
  <si>
    <t>REGIDOR LAE. MIGUEL ANGEL BALDERAS FERNANDEZ</t>
  </si>
  <si>
    <t>VOCAL</t>
  </si>
  <si>
    <t>C. JUAN MANUEL HERNÁNDEZ DURÁN</t>
  </si>
  <si>
    <t>C. MARTHA GEORGINA CORNEJO JIMÉNEZ</t>
  </si>
  <si>
    <t>C. AMADOR ZAVALA SERRANO</t>
  </si>
  <si>
    <t>PATRONATO DEL PARQUE ZOOLÓGICO DE LEÓN</t>
  </si>
  <si>
    <t>PRESUPUESTO DE EGRESOS 2013</t>
  </si>
  <si>
    <t>Ejercido</t>
  </si>
  <si>
    <t>Autorizado</t>
  </si>
  <si>
    <t>Periodos</t>
  </si>
  <si>
    <t>Concepto</t>
  </si>
  <si>
    <t>' 1 - 1</t>
  </si>
  <si>
    <t>' 2 - 2</t>
  </si>
  <si>
    <t>' 3 - 3</t>
  </si>
  <si>
    <t>' 4 - 4</t>
  </si>
  <si>
    <t>' 5 - 5</t>
  </si>
  <si>
    <t>' 6 - 6</t>
  </si>
  <si>
    <t>' 7 - 7</t>
  </si>
  <si>
    <t xml:space="preserve"> 8 - 8</t>
  </si>
  <si>
    <t xml:space="preserve"> 9 - 9</t>
  </si>
  <si>
    <t xml:space="preserve"> 10 - 10</t>
  </si>
  <si>
    <t xml:space="preserve"> 11 - 11</t>
  </si>
  <si>
    <t xml:space="preserve"> 12 - 12</t>
  </si>
  <si>
    <t>ADMINISTRACION</t>
  </si>
  <si>
    <t>Sueldos base al personal permanente</t>
  </si>
  <si>
    <t>Sueldos base al personal eventual</t>
  </si>
  <si>
    <t>Primas por años de servicios efectivos p</t>
  </si>
  <si>
    <t>Primas dominical</t>
  </si>
  <si>
    <t>Gratificación fin de año</t>
  </si>
  <si>
    <t>Vacaciones parte proporcional</t>
  </si>
  <si>
    <t>Prima Vacacional</t>
  </si>
  <si>
    <t>Remuneraciones por horas extraordinarias</t>
  </si>
  <si>
    <t>Día Festivo</t>
  </si>
  <si>
    <t>Turno Semana Santa</t>
  </si>
  <si>
    <t>Días extras</t>
  </si>
  <si>
    <t>Aportaciones de seguridad social</t>
  </si>
  <si>
    <t>Aportaciones a fondos de vivienda</t>
  </si>
  <si>
    <t>Aportaciones al sistema para el retiro</t>
  </si>
  <si>
    <t>Ayuda para gastos de defuncion</t>
  </si>
  <si>
    <t>Ayuda para despensa</t>
  </si>
  <si>
    <t>Ayuda para Día de Reyes</t>
  </si>
  <si>
    <t>Ayuda para 10 de Mayo</t>
  </si>
  <si>
    <t>Premio por puntualidad</t>
  </si>
  <si>
    <t>Premio por asistencia</t>
  </si>
  <si>
    <t>Contingencias Laborales</t>
  </si>
  <si>
    <t>Materiales y útiles de oficina</t>
  </si>
  <si>
    <t>Material de limpieza</t>
  </si>
  <si>
    <t>Comedor</t>
  </si>
  <si>
    <t>Agua</t>
  </si>
  <si>
    <t>Juntas de Trabajo</t>
  </si>
  <si>
    <t>Utensilios para el servicio de alimentac</t>
  </si>
  <si>
    <t>Costo Venta Refresco</t>
  </si>
  <si>
    <t>Costo Croquetas</t>
  </si>
  <si>
    <t>Costo venta paletas</t>
  </si>
  <si>
    <t>Costo de venta comida</t>
  </si>
  <si>
    <t>Medicinas y productos farmacéuticos</t>
  </si>
  <si>
    <t>Prendas de seguridad y protección person</t>
  </si>
  <si>
    <t>Herramientas menores</t>
  </si>
  <si>
    <t>Telmex</t>
  </si>
  <si>
    <t>Nextel</t>
  </si>
  <si>
    <t>Iusacell</t>
  </si>
  <si>
    <t>Mensajeria</t>
  </si>
  <si>
    <t>Correos</t>
  </si>
  <si>
    <t>Cuotas y Suscripciones</t>
  </si>
  <si>
    <t>Inscripciones y membresias</t>
  </si>
  <si>
    <t>Otros servicios</t>
  </si>
  <si>
    <t>Servicios de capacitación</t>
  </si>
  <si>
    <t>Revelado e Impresión</t>
  </si>
  <si>
    <t>Requisición de personal</t>
  </si>
  <si>
    <t>Trabajos de impresión boletos, formatos</t>
  </si>
  <si>
    <t>Servicios profesionales, científicos y t</t>
  </si>
  <si>
    <t>Servicios financieros y bancarios</t>
  </si>
  <si>
    <t>Diferencias en cambios.-</t>
  </si>
  <si>
    <t>Servicios de recaudación, traslado y cus</t>
  </si>
  <si>
    <t>Fletes y maniobras</t>
  </si>
  <si>
    <t>Conservación y mantenimiento de inmueble</t>
  </si>
  <si>
    <t>Instalación, reparación y mantenimiento de mobiliario y equipo de administración, educacional y recreativo</t>
  </si>
  <si>
    <t>Alarmas</t>
  </si>
  <si>
    <t>Mtto. Equipo de Computo</t>
  </si>
  <si>
    <t>Mtto Equipo de Radio Comunicación</t>
  </si>
  <si>
    <t>Servicio de tintorería</t>
  </si>
  <si>
    <t>Otros servicios de traslado y hospedaje</t>
  </si>
  <si>
    <t>Reconocimientos</t>
  </si>
  <si>
    <t>Obsequios</t>
  </si>
  <si>
    <t>Trabajos de cerrajeria</t>
  </si>
  <si>
    <t>Artículos Varios</t>
  </si>
  <si>
    <t>Estacionamiento</t>
  </si>
  <si>
    <t>Equipo de cómputo y de tecnologías de la</t>
  </si>
  <si>
    <t>Equipo de cómputo</t>
  </si>
  <si>
    <t>Equipo de comunicación y telecomunicacion</t>
  </si>
  <si>
    <t>Equipo de transporte</t>
  </si>
  <si>
    <t>Total entidad: 100</t>
  </si>
  <si>
    <t>Turno de Semana Santa</t>
  </si>
  <si>
    <t>Libros y Revistas</t>
  </si>
  <si>
    <t>Servicio de gas.</t>
  </si>
  <si>
    <t>Internet</t>
  </si>
  <si>
    <t>Análisis médicos para animales</t>
  </si>
  <si>
    <t>Traslado de insumos</t>
  </si>
  <si>
    <t>Traslado de animales</t>
  </si>
  <si>
    <t>Mtto equipo de computo</t>
  </si>
  <si>
    <t>Mtto equipo de radiocomunicacion</t>
  </si>
  <si>
    <t>Instalación, reparación y mantenimiento</t>
  </si>
  <si>
    <t>Recolección residuos Biológicos</t>
  </si>
  <si>
    <t>Otros impuestos y derechos</t>
  </si>
  <si>
    <t>Herrajes de Caballos</t>
  </si>
  <si>
    <t>Equipo de oficina</t>
  </si>
  <si>
    <t>Instrumental médico y de laboratorio</t>
  </si>
  <si>
    <t>Equipo de comunicación y telecomunicacio</t>
  </si>
  <si>
    <t>Herramientas y maquinas -herramienta</t>
  </si>
  <si>
    <t>Otros activos biologicos</t>
  </si>
  <si>
    <t>Total entidad: 200</t>
  </si>
  <si>
    <t>Horas Extras</t>
  </si>
  <si>
    <t>Días Extras</t>
  </si>
  <si>
    <t>Costo venta Mascotas</t>
  </si>
  <si>
    <t>Inscripciones y Membresias</t>
  </si>
  <si>
    <t>Exposiciones.</t>
  </si>
  <si>
    <t>Especies menores y de zoológico</t>
  </si>
  <si>
    <t>Total entidad: 300</t>
  </si>
  <si>
    <t>ZOOLOGICO</t>
  </si>
  <si>
    <t>Honorarios asimilables a salarios</t>
  </si>
  <si>
    <t>Honorarios</t>
  </si>
  <si>
    <t>PRESTACIONES SINDICALES</t>
  </si>
  <si>
    <t>Carne</t>
  </si>
  <si>
    <t>Fruta y Verdura</t>
  </si>
  <si>
    <t>Alfalfa</t>
  </si>
  <si>
    <t>Alimento Procesado</t>
  </si>
  <si>
    <t>Semillas</t>
  </si>
  <si>
    <t>Costo de Ventas Souvenirs</t>
  </si>
  <si>
    <t>Mercancia Dañada</t>
  </si>
  <si>
    <t>Jardin de Eventos</t>
  </si>
  <si>
    <t>Combustibles, lubricantes y aditivos des</t>
  </si>
  <si>
    <t>Vestuario y uniformes destinados a activ</t>
  </si>
  <si>
    <t>Servicio de energía eléctrica</t>
  </si>
  <si>
    <t>Frecuencia Radios</t>
  </si>
  <si>
    <t>Arrendamiento de maquinaria, otros equip</t>
  </si>
  <si>
    <t>Membresias</t>
  </si>
  <si>
    <t>Servicios de vigilancia</t>
  </si>
  <si>
    <t>Seguros de responsabilidad patrimonial y</t>
  </si>
  <si>
    <t>Mantenimiento de Albergues</t>
  </si>
  <si>
    <t>Reparación y mantenimiento de equipo de</t>
  </si>
  <si>
    <t>Lonas y espectaculares</t>
  </si>
  <si>
    <t>Publicidad y propaganda</t>
  </si>
  <si>
    <t>Programa de Televisión</t>
  </si>
  <si>
    <t>Trabajos de Impresión</t>
  </si>
  <si>
    <t>Espectaculos</t>
  </si>
  <si>
    <t>Servicios operativos para eventos</t>
  </si>
  <si>
    <t>CORTESIAS</t>
  </si>
  <si>
    <t>SOUVENIRS DE REPRESENTACION</t>
  </si>
  <si>
    <t>Placas y Tenencias</t>
  </si>
  <si>
    <t>Permiso venta bebidad alcoholicas</t>
  </si>
  <si>
    <t>Impuesto sobre nóminas</t>
  </si>
  <si>
    <t>Comisión vales de despensa</t>
  </si>
  <si>
    <t>BARDA PERIMETRAL</t>
  </si>
  <si>
    <t>MANTENIMIENTO DE ALBERGUES</t>
  </si>
  <si>
    <t>Mobiliario y equipo de oficina</t>
  </si>
  <si>
    <t>Equipo de computo</t>
  </si>
  <si>
    <t>Equipo transporte</t>
  </si>
  <si>
    <t>Maquinas palomera</t>
  </si>
  <si>
    <t>Herpetario</t>
  </si>
  <si>
    <t>Total entidad: 400</t>
  </si>
  <si>
    <t>PROYECTOS, MANTENIMIENTO, JARDINERIA Y L</t>
  </si>
  <si>
    <t>AYUDA PARA GASTOS DE DEFUNCION</t>
  </si>
  <si>
    <t>Servicio de capacitacion</t>
  </si>
  <si>
    <t>Total entidad: 500</t>
  </si>
  <si>
    <t>Remuneraciones por horas extraorfdinarias</t>
  </si>
  <si>
    <t xml:space="preserve">Turno Semana Santa </t>
  </si>
  <si>
    <t>Arrendamiento  de maquinaria y otros equipos</t>
  </si>
  <si>
    <t>Total entidad: 600</t>
  </si>
  <si>
    <t>Total general :</t>
  </si>
  <si>
    <t>C.P. FRANCISCO RINCÓN GALLARDO PASCALIS</t>
  </si>
  <si>
    <t>C. LUIS FERNANDO GÓMEZ VARGAS</t>
  </si>
  <si>
    <t>C. RICARDO ESQUIVEL QUIJAS</t>
  </si>
  <si>
    <t>Junta de Trabajo</t>
  </si>
  <si>
    <t>'41730-7100-0005-0007-0041</t>
  </si>
  <si>
    <t>Reparación y mantenimiento de equipo de transporte</t>
  </si>
  <si>
    <t>Trabajos de Impresión*</t>
  </si>
  <si>
    <t>'41730-7100-0005-0024</t>
  </si>
  <si>
    <t>SHOW DE ANIMALES</t>
  </si>
  <si>
    <t>'41730-7100-0005-0001-0006</t>
  </si>
  <si>
    <t>'41730-7100-0005-0001-0010</t>
  </si>
  <si>
    <t>VERANO ZOOLEON</t>
  </si>
  <si>
    <t>REGIDOR SERGIO CONTRERAS GUERRERO</t>
  </si>
  <si>
    <t>41730-7100-0005-0001-0014</t>
  </si>
  <si>
    <t>PAQUETE HUELLAS DE LA VIDA</t>
  </si>
  <si>
    <t>41730-7100-0005-0004</t>
  </si>
  <si>
    <t>INGRESOS POR ZONA MITO</t>
  </si>
  <si>
    <t>Placas y Tenencias, VERIFICACIONES</t>
  </si>
  <si>
    <t>'41730-7100-0005-0001-0016</t>
  </si>
  <si>
    <t>PAQUETE INTEGRAL HUELLAS DE LA VIDA</t>
  </si>
  <si>
    <t>'41730-7100-0005-0026</t>
  </si>
  <si>
    <t>EXHIBICIÓN HUELLAS DE LA VIDA</t>
  </si>
  <si>
    <t>'41730-7100-0003-0009</t>
  </si>
  <si>
    <t>TALLERES</t>
  </si>
  <si>
    <t>INFRAESTRUCTURA ESTACIONAMIENTO</t>
  </si>
  <si>
    <t>MA TERESA MURILLO BECERRA</t>
  </si>
  <si>
    <t>PRESUPUETO INGRESOS 2018</t>
  </si>
  <si>
    <t>PRESUPUESTO DE EGRESOS 2018</t>
  </si>
  <si>
    <t xml:space="preserve">Otros Servicios  </t>
  </si>
  <si>
    <t>Programa de Televisión (TV4 "MISIÓN 4 AL RESCATE)</t>
  </si>
  <si>
    <t>PERRO PARQUE</t>
  </si>
  <si>
    <t>Total entidad: 700</t>
  </si>
  <si>
    <t>41730-7100-0010-0000</t>
  </si>
  <si>
    <t>ADMISIÓN GENERAL PERSONAS</t>
  </si>
  <si>
    <t>ADMISIÓN CANINA</t>
  </si>
  <si>
    <t>PAQUETE BONO PERRO PARQUE</t>
  </si>
  <si>
    <t>41730-7100-0010-0001</t>
  </si>
  <si>
    <t>41730-7100-0010-0002</t>
  </si>
  <si>
    <t>41730-7100-0010-0003</t>
  </si>
  <si>
    <t>VENTA DE ALIMENTOS PARA CANINOS</t>
  </si>
  <si>
    <t>41730-7100-0010-0004</t>
  </si>
  <si>
    <t>41730-7100-0010-0005</t>
  </si>
  <si>
    <t>41730-7100-0010-0006</t>
  </si>
  <si>
    <t>41730-7100-0010-0007</t>
  </si>
  <si>
    <t>41730-7100-0010-0008</t>
  </si>
  <si>
    <t>LEON, GTO., A 16 DE AGOSTO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</si>
</sst>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3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3" fontId="3" fillId="0" borderId="1" xfId="0" applyNumberFormat="1" applyFont="1" applyFill="1" applyBorder="1"/>
    <xf numFmtId="0" fontId="2" fillId="0" borderId="0" xfId="0" applyFont="1" applyFill="1"/>
    <xf numFmtId="3" fontId="4" fillId="0" borderId="1" xfId="0" applyNumberFormat="1" applyFont="1" applyFill="1" applyBorder="1"/>
    <xf numFmtId="0" fontId="5" fillId="0" borderId="2" xfId="0" applyFont="1" applyFill="1" applyBorder="1" applyAlignment="1">
      <alignment wrapText="1"/>
    </xf>
    <xf numFmtId="3" fontId="4" fillId="0" borderId="0" xfId="0" applyNumberFormat="1" applyFont="1" applyFill="1"/>
    <xf numFmtId="0" fontId="4" fillId="0" borderId="1" xfId="0" applyFont="1" applyFill="1" applyBorder="1"/>
    <xf numFmtId="3" fontId="3" fillId="0" borderId="0" xfId="0" applyNumberFormat="1" applyFont="1" applyFill="1"/>
    <xf numFmtId="0" fontId="5" fillId="0" borderId="0" xfId="0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6" fillId="0" borderId="1" xfId="0" applyFont="1" applyFill="1" applyBorder="1"/>
    <xf numFmtId="0" fontId="7" fillId="2" borderId="2" xfId="0" applyFont="1" applyFill="1" applyBorder="1" applyAlignment="1">
      <alignment wrapText="1"/>
    </xf>
    <xf numFmtId="0" fontId="0" fillId="0" borderId="1" xfId="0" applyFill="1" applyBorder="1"/>
    <xf numFmtId="3" fontId="2" fillId="0" borderId="0" xfId="0" applyNumberFormat="1" applyFont="1" applyFill="1"/>
    <xf numFmtId="0" fontId="3" fillId="0" borderId="1" xfId="0" applyFont="1" applyFill="1" applyBorder="1"/>
    <xf numFmtId="0" fontId="6" fillId="0" borderId="0" xfId="0" applyFont="1" applyFill="1"/>
    <xf numFmtId="3" fontId="0" fillId="0" borderId="0" xfId="0" applyNumberFormat="1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/>
    <xf numFmtId="0" fontId="8" fillId="0" borderId="0" xfId="0" applyFont="1" applyFill="1" applyAlignment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0" fontId="8" fillId="0" borderId="0" xfId="0" applyFont="1" applyAlignment="1"/>
    <xf numFmtId="164" fontId="4" fillId="0" borderId="0" xfId="1" applyNumberFormat="1" applyFont="1" applyFill="1"/>
    <xf numFmtId="164" fontId="4" fillId="0" borderId="0" xfId="0" applyNumberFormat="1" applyFont="1" applyFill="1"/>
    <xf numFmtId="164" fontId="3" fillId="0" borderId="0" xfId="0" applyNumberFormat="1" applyFont="1" applyFill="1"/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5" fillId="0" borderId="0" xfId="0" quotePrefix="1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0" fontId="0" fillId="0" borderId="0" xfId="2" applyNumberFormat="1" applyFont="1" applyFill="1" applyAlignment="1">
      <alignment wrapText="1"/>
    </xf>
    <xf numFmtId="0" fontId="5" fillId="0" borderId="0" xfId="0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0" fontId="5" fillId="0" borderId="0" xfId="0" applyFont="1" applyAlignment="1">
      <alignment wrapText="1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4" fontId="11" fillId="0" borderId="0" xfId="0" applyNumberFormat="1" applyFont="1" applyFill="1"/>
    <xf numFmtId="0" fontId="11" fillId="0" borderId="0" xfId="0" applyFont="1" applyFill="1"/>
    <xf numFmtId="9" fontId="0" fillId="0" borderId="0" xfId="2" applyFont="1" applyFill="1"/>
    <xf numFmtId="4" fontId="0" fillId="3" borderId="0" xfId="0" applyNumberFormat="1" applyFill="1"/>
    <xf numFmtId="10" fontId="4" fillId="0" borderId="0" xfId="2" applyNumberFormat="1" applyFont="1" applyFill="1"/>
    <xf numFmtId="0" fontId="8" fillId="0" borderId="0" xfId="0" applyFont="1" applyFill="1" applyAlignment="1">
      <alignment horizontal="center"/>
    </xf>
    <xf numFmtId="3" fontId="4" fillId="0" borderId="0" xfId="0" applyNumberFormat="1" applyFont="1" applyFill="1" applyBorder="1"/>
    <xf numFmtId="3" fontId="3" fillId="0" borderId="0" xfId="0" applyNumberFormat="1" applyFont="1" applyFill="1" applyBorder="1"/>
    <xf numFmtId="3" fontId="3" fillId="0" borderId="3" xfId="0" applyNumberFormat="1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3" fontId="0" fillId="0" borderId="0" xfId="0" applyNumberFormat="1" applyFill="1" applyBorder="1"/>
    <xf numFmtId="0" fontId="15" fillId="0" borderId="0" xfId="0" applyFont="1" applyFill="1" applyAlignment="1">
      <alignment horizontal="center" wrapText="1"/>
    </xf>
    <xf numFmtId="9" fontId="0" fillId="0" borderId="0" xfId="0" applyNumberFormat="1" applyFill="1"/>
    <xf numFmtId="4" fontId="4" fillId="0" borderId="0" xfId="0" applyNumberFormat="1" applyFont="1" applyFill="1"/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165" fontId="0" fillId="0" borderId="0" xfId="0" applyNumberFormat="1" applyFill="1"/>
    <xf numFmtId="44" fontId="0" fillId="0" borderId="0" xfId="0" applyNumberFormat="1" applyFill="1"/>
    <xf numFmtId="0" fontId="17" fillId="0" borderId="1" xfId="0" applyFont="1" applyFill="1" applyBorder="1"/>
    <xf numFmtId="4" fontId="16" fillId="0" borderId="0" xfId="0" applyNumberFormat="1" applyFont="1" applyFill="1"/>
    <xf numFmtId="4" fontId="3" fillId="0" borderId="1" xfId="0" applyNumberFormat="1" applyFont="1" applyFill="1" applyBorder="1"/>
    <xf numFmtId="4" fontId="4" fillId="0" borderId="1" xfId="0" applyNumberFormat="1" applyFont="1" applyFill="1" applyBorder="1"/>
    <xf numFmtId="4" fontId="0" fillId="0" borderId="1" xfId="0" applyNumberFormat="1" applyFill="1" applyBorder="1"/>
    <xf numFmtId="0" fontId="10" fillId="0" borderId="0" xfId="0" applyFont="1" applyFill="1" applyAlignment="1">
      <alignment horizontal="left" vertical="top" wrapText="1"/>
    </xf>
    <xf numFmtId="4" fontId="3" fillId="0" borderId="0" xfId="0" applyNumberFormat="1" applyFont="1" applyFill="1"/>
    <xf numFmtId="0" fontId="8" fillId="0" borderId="0" xfId="0" applyFont="1" applyFill="1" applyAlignment="1">
      <alignment horizontal="left"/>
    </xf>
    <xf numFmtId="4" fontId="0" fillId="0" borderId="0" xfId="0" applyNumberFormat="1" applyFont="1" applyFill="1" applyBorder="1"/>
    <xf numFmtId="0" fontId="0" fillId="0" borderId="0" xfId="0" applyFont="1" applyFill="1"/>
    <xf numFmtId="0" fontId="10" fillId="0" borderId="1" xfId="0" quotePrefix="1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4" fontId="0" fillId="0" borderId="0" xfId="0" applyNumberFormat="1" applyFont="1" applyFill="1"/>
    <xf numFmtId="0" fontId="15" fillId="0" borderId="0" xfId="0" applyFont="1" applyFill="1" applyAlignment="1">
      <alignment wrapText="1"/>
    </xf>
    <xf numFmtId="0" fontId="10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3" fillId="0" borderId="4" xfId="0" applyFont="1" applyFill="1" applyBorder="1"/>
    <xf numFmtId="0" fontId="4" fillId="0" borderId="4" xfId="0" applyFont="1" applyFill="1" applyBorder="1"/>
    <xf numFmtId="0" fontId="8" fillId="0" borderId="0" xfId="0" applyFont="1" applyAlignment="1">
      <alignment horizontal="left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center" wrapText="1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Presupuesto/Presupuesto%20Zoologico%202013%20Modifi%20marzo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2013"/>
      <sheetName val="Egresos 2013"/>
      <sheetName val="Ingresos 2013 Marzo"/>
      <sheetName val="Egresos 2013 Marzo"/>
      <sheetName val="Ingresos 2013 Junio"/>
      <sheetName val="Egresos 2013 Junio"/>
      <sheetName val="Egresos 2013 Junio (2)"/>
      <sheetName val="Ingresos 2013 Julio"/>
      <sheetName val="Egresos 2013 Julio"/>
      <sheetName val="Ingresos 2013 Agosto"/>
      <sheetName val="Egresos 2013 Agosto"/>
      <sheetName val="Ingresos 2013 nOVIEMBRE"/>
      <sheetName val="Egresos 2013 Noviembre"/>
    </sheetNames>
    <sheetDataSet>
      <sheetData sheetId="0"/>
      <sheetData sheetId="1"/>
      <sheetData sheetId="2"/>
      <sheetData sheetId="3"/>
      <sheetData sheetId="4">
        <row r="95">
          <cell r="O95">
            <v>41220695.37467511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workbookViewId="0">
      <selection activeCell="C17" sqref="C17:O17"/>
    </sheetView>
  </sheetViews>
  <sheetFormatPr baseColWidth="10" defaultRowHeight="15" x14ac:dyDescent="0.25"/>
  <cols>
    <col min="1" max="1" width="25" style="2" bestFit="1" customWidth="1"/>
    <col min="2" max="2" width="35.140625" style="2" bestFit="1" customWidth="1"/>
    <col min="3" max="4" width="10.85546875" style="3" customWidth="1"/>
    <col min="5" max="15" width="10.85546875" style="2" customWidth="1"/>
    <col min="16" max="17" width="9" style="2" bestFit="1" customWidth="1"/>
    <col min="18" max="16384" width="11.42578125" style="2"/>
  </cols>
  <sheetData>
    <row r="1" spans="1:16" x14ac:dyDescent="0.25">
      <c r="A1" s="1" t="s">
        <v>0</v>
      </c>
    </row>
    <row r="2" spans="1:16" x14ac:dyDescent="0.25">
      <c r="A2" s="1" t="s">
        <v>1</v>
      </c>
      <c r="D2" s="1"/>
    </row>
    <row r="3" spans="1:16" x14ac:dyDescent="0.25">
      <c r="C3" s="1"/>
      <c r="D3" s="1"/>
    </row>
    <row r="4" spans="1:16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spans="1:16" x14ac:dyDescent="0.25">
      <c r="A5" s="3"/>
      <c r="B5" s="3"/>
      <c r="C5" s="2"/>
      <c r="D5" s="2"/>
    </row>
    <row r="6" spans="1:16" x14ac:dyDescent="0.25">
      <c r="A6" s="3"/>
      <c r="B6" s="3"/>
      <c r="C6" s="2"/>
      <c r="D6" s="2"/>
    </row>
    <row r="7" spans="1:16" s="7" customFormat="1" x14ac:dyDescent="0.25">
      <c r="A7" s="5" t="s">
        <v>17</v>
      </c>
      <c r="B7" s="5" t="s">
        <v>18</v>
      </c>
      <c r="C7" s="6">
        <f t="shared" ref="C7:O7" si="0">SUM(C8:C15)</f>
        <v>217834.97999999998</v>
      </c>
      <c r="D7" s="6">
        <f t="shared" si="0"/>
        <v>307407.78999999998</v>
      </c>
      <c r="E7" s="6">
        <f>SUM(E8:E15)</f>
        <v>1022485.26</v>
      </c>
      <c r="F7" s="6">
        <f t="shared" si="0"/>
        <v>521537.32</v>
      </c>
      <c r="G7" s="6">
        <f t="shared" si="0"/>
        <v>363850.54</v>
      </c>
      <c r="H7" s="6">
        <f t="shared" si="0"/>
        <v>437716.03</v>
      </c>
      <c r="I7" s="6">
        <f>SUM(I8:I15)</f>
        <v>462254.5</v>
      </c>
      <c r="J7" s="6">
        <f t="shared" si="0"/>
        <v>345119.02512499999</v>
      </c>
      <c r="K7" s="6">
        <f t="shared" si="0"/>
        <v>213203.49924999999</v>
      </c>
      <c r="L7" s="6">
        <f t="shared" si="0"/>
        <v>274173.90100000001</v>
      </c>
      <c r="M7" s="6">
        <f t="shared" si="0"/>
        <v>247807.95187499997</v>
      </c>
      <c r="N7" s="6">
        <f t="shared" si="0"/>
        <v>273154.993625</v>
      </c>
      <c r="O7" s="6">
        <f t="shared" si="0"/>
        <v>4686545.7908749999</v>
      </c>
    </row>
    <row r="8" spans="1:16" x14ac:dyDescent="0.25">
      <c r="A8" s="5" t="s">
        <v>19</v>
      </c>
      <c r="B8" s="5" t="s">
        <v>20</v>
      </c>
      <c r="C8" s="8">
        <v>82475</v>
      </c>
      <c r="D8" s="8">
        <v>116580</v>
      </c>
      <c r="E8" s="8">
        <v>320060</v>
      </c>
      <c r="F8" s="8">
        <v>154440</v>
      </c>
      <c r="G8" s="8">
        <v>118375</v>
      </c>
      <c r="H8" s="8">
        <v>89782.5</v>
      </c>
      <c r="I8" s="8">
        <v>182320</v>
      </c>
      <c r="J8" s="8">
        <v>147828.71249999999</v>
      </c>
      <c r="K8" s="8">
        <v>95098.893750000003</v>
      </c>
      <c r="L8" s="8">
        <v>100271.85</v>
      </c>
      <c r="M8" s="8">
        <v>98530.95</v>
      </c>
      <c r="N8" s="8">
        <v>119367.15000000001</v>
      </c>
      <c r="O8" s="8">
        <f>SUM(C8:N8)</f>
        <v>1625130.0562499999</v>
      </c>
    </row>
    <row r="9" spans="1:16" x14ac:dyDescent="0.25">
      <c r="A9" s="5" t="s">
        <v>21</v>
      </c>
      <c r="B9" s="5" t="s">
        <v>22</v>
      </c>
      <c r="C9" s="8">
        <v>895.48</v>
      </c>
      <c r="D9" s="8">
        <v>958.79</v>
      </c>
      <c r="E9" s="8">
        <v>1537.26</v>
      </c>
      <c r="F9" s="8">
        <v>1360.32</v>
      </c>
      <c r="G9" s="8">
        <v>888.04</v>
      </c>
      <c r="H9" s="8">
        <v>480.53</v>
      </c>
      <c r="I9" s="8">
        <v>897.5</v>
      </c>
      <c r="J9" s="8">
        <v>500</v>
      </c>
      <c r="K9" s="8">
        <v>500</v>
      </c>
      <c r="L9" s="8">
        <v>500</v>
      </c>
      <c r="M9" s="8">
        <v>500</v>
      </c>
      <c r="N9" s="8">
        <v>500</v>
      </c>
      <c r="O9" s="8">
        <f t="shared" ref="O9:O15" si="1">SUM(C9:N9)</f>
        <v>9517.9199999999983</v>
      </c>
    </row>
    <row r="10" spans="1:16" x14ac:dyDescent="0.25">
      <c r="A10" s="5" t="s">
        <v>23</v>
      </c>
      <c r="B10" s="5" t="s">
        <v>24</v>
      </c>
      <c r="C10" s="8">
        <v>42567</v>
      </c>
      <c r="D10" s="8">
        <v>45006</v>
      </c>
      <c r="E10" s="8">
        <v>148494</v>
      </c>
      <c r="F10" s="8">
        <v>60415</v>
      </c>
      <c r="G10" s="8">
        <v>43935</v>
      </c>
      <c r="H10" s="8">
        <v>59976</v>
      </c>
      <c r="I10" s="8">
        <v>69243</v>
      </c>
      <c r="J10" s="8">
        <v>29094.999999999996</v>
      </c>
      <c r="K10" s="8">
        <v>20240</v>
      </c>
      <c r="L10" s="8">
        <v>30129.999999999996</v>
      </c>
      <c r="M10" s="8">
        <v>28519.999999999996</v>
      </c>
      <c r="N10" s="8">
        <v>30014.999999999996</v>
      </c>
      <c r="O10" s="8">
        <f t="shared" si="1"/>
        <v>607636</v>
      </c>
    </row>
    <row r="11" spans="1:16" x14ac:dyDescent="0.25">
      <c r="A11" s="5" t="s">
        <v>25</v>
      </c>
      <c r="B11" s="5" t="s">
        <v>26</v>
      </c>
      <c r="C11" s="8">
        <v>31528</v>
      </c>
      <c r="D11" s="8">
        <v>44259</v>
      </c>
      <c r="E11" s="8">
        <v>160813</v>
      </c>
      <c r="F11" s="8">
        <v>96875</v>
      </c>
      <c r="G11" s="8">
        <v>75002</v>
      </c>
      <c r="H11" s="8">
        <v>124309</v>
      </c>
      <c r="I11" s="8">
        <v>56457</v>
      </c>
      <c r="J11" s="8">
        <v>40595</v>
      </c>
      <c r="K11" s="8">
        <v>20355</v>
      </c>
      <c r="L11" s="8">
        <v>30819.999999999996</v>
      </c>
      <c r="M11" s="8">
        <v>29209.999999999996</v>
      </c>
      <c r="N11" s="8">
        <v>23460</v>
      </c>
      <c r="O11" s="8">
        <f t="shared" si="1"/>
        <v>733683</v>
      </c>
    </row>
    <row r="12" spans="1:16" x14ac:dyDescent="0.25">
      <c r="A12" s="5" t="s">
        <v>27</v>
      </c>
      <c r="B12" s="5" t="s">
        <v>28</v>
      </c>
      <c r="C12" s="8">
        <v>12258</v>
      </c>
      <c r="D12" s="8">
        <v>11917</v>
      </c>
      <c r="E12" s="8">
        <v>13613</v>
      </c>
      <c r="F12" s="8">
        <v>19130</v>
      </c>
      <c r="G12" s="8">
        <v>16260</v>
      </c>
      <c r="H12" s="8">
        <v>10841</v>
      </c>
      <c r="I12" s="8">
        <v>23180</v>
      </c>
      <c r="J12" s="8">
        <v>14865.062625</v>
      </c>
      <c r="K12" s="8">
        <v>11349.355500000001</v>
      </c>
      <c r="L12" s="8">
        <v>10566.801000000001</v>
      </c>
      <c r="M12" s="8">
        <v>10551.751875</v>
      </c>
      <c r="N12" s="8">
        <v>15522.593625000001</v>
      </c>
      <c r="O12" s="8">
        <f t="shared" si="1"/>
        <v>170054.564625</v>
      </c>
    </row>
    <row r="13" spans="1:16" x14ac:dyDescent="0.25">
      <c r="A13" s="9" t="s">
        <v>29</v>
      </c>
      <c r="B13" s="5" t="s">
        <v>30</v>
      </c>
      <c r="C13" s="8">
        <v>0</v>
      </c>
      <c r="D13" s="8">
        <v>0</v>
      </c>
      <c r="E13" s="8">
        <v>2550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si="1"/>
        <v>2550</v>
      </c>
    </row>
    <row r="14" spans="1:16" x14ac:dyDescent="0.25">
      <c r="A14" s="5" t="s">
        <v>31</v>
      </c>
      <c r="B14" s="5" t="s">
        <v>32</v>
      </c>
      <c r="C14" s="8">
        <v>47989</v>
      </c>
      <c r="D14" s="8">
        <v>88687</v>
      </c>
      <c r="E14" s="8">
        <v>375418</v>
      </c>
      <c r="F14" s="8">
        <v>189317</v>
      </c>
      <c r="G14" s="8">
        <v>109022</v>
      </c>
      <c r="H14" s="8">
        <v>152327</v>
      </c>
      <c r="I14" s="8">
        <v>129978</v>
      </c>
      <c r="J14" s="8">
        <v>112124.99999999999</v>
      </c>
      <c r="K14" s="8">
        <v>65550</v>
      </c>
      <c r="L14" s="8">
        <v>101774.99999999999</v>
      </c>
      <c r="M14" s="8">
        <v>80385</v>
      </c>
      <c r="N14" s="8">
        <v>84180</v>
      </c>
      <c r="O14" s="8">
        <f t="shared" si="1"/>
        <v>1536753</v>
      </c>
      <c r="P14" s="10"/>
    </row>
    <row r="15" spans="1:16" x14ac:dyDescent="0.25">
      <c r="A15" s="9" t="s">
        <v>33</v>
      </c>
      <c r="B15" s="11" t="s">
        <v>34</v>
      </c>
      <c r="C15" s="8">
        <v>122.5</v>
      </c>
      <c r="D15" s="8">
        <v>0</v>
      </c>
      <c r="E15" s="8">
        <v>0</v>
      </c>
      <c r="F15" s="8">
        <v>0</v>
      </c>
      <c r="G15" s="8">
        <v>368.5</v>
      </c>
      <c r="H15" s="8">
        <v>0</v>
      </c>
      <c r="I15" s="8">
        <v>179</v>
      </c>
      <c r="J15" s="8">
        <v>110.25</v>
      </c>
      <c r="K15" s="8">
        <v>110.25</v>
      </c>
      <c r="L15" s="8">
        <v>110.25</v>
      </c>
      <c r="M15" s="8">
        <v>110.25</v>
      </c>
      <c r="N15" s="8">
        <v>110.25</v>
      </c>
      <c r="O15" s="8">
        <f t="shared" si="1"/>
        <v>1221.25</v>
      </c>
      <c r="P15" s="10"/>
    </row>
    <row r="16" spans="1:16" s="7" customFormat="1" x14ac:dyDescent="0.25">
      <c r="A16" s="5" t="s">
        <v>35</v>
      </c>
      <c r="B16" s="5" t="s">
        <v>36</v>
      </c>
      <c r="C16" s="6">
        <f t="shared" ref="C16:O16" si="2">SUM(C17:C20)</f>
        <v>248843</v>
      </c>
      <c r="D16" s="6">
        <f t="shared" si="2"/>
        <v>124878.5</v>
      </c>
      <c r="E16" s="6">
        <f>SUM(E17:E20)</f>
        <v>214709</v>
      </c>
      <c r="F16" s="6">
        <f t="shared" si="2"/>
        <v>247139.5</v>
      </c>
      <c r="G16" s="6">
        <f t="shared" si="2"/>
        <v>212684.5</v>
      </c>
      <c r="H16" s="6">
        <f t="shared" si="2"/>
        <v>46321.5</v>
      </c>
      <c r="I16" s="6">
        <f>SUM(I17:I20)</f>
        <v>1903.9</v>
      </c>
      <c r="J16" s="6">
        <f t="shared" si="2"/>
        <v>10743.3655</v>
      </c>
      <c r="K16" s="6">
        <f t="shared" si="2"/>
        <v>11175.0604</v>
      </c>
      <c r="L16" s="6">
        <f t="shared" si="2"/>
        <v>11062.693600000001</v>
      </c>
      <c r="M16" s="6">
        <f t="shared" si="2"/>
        <v>10886.117200000001</v>
      </c>
      <c r="N16" s="6">
        <f t="shared" si="2"/>
        <v>11109.1309</v>
      </c>
      <c r="O16" s="6">
        <f t="shared" si="2"/>
        <v>1151456.2675999999</v>
      </c>
      <c r="P16" s="12"/>
    </row>
    <row r="17" spans="1:16" x14ac:dyDescent="0.25">
      <c r="A17" s="5" t="s">
        <v>37</v>
      </c>
      <c r="B17" s="5" t="s">
        <v>38</v>
      </c>
      <c r="C17" s="8">
        <v>245000</v>
      </c>
      <c r="D17" s="8">
        <v>120000</v>
      </c>
      <c r="E17" s="8">
        <v>135000</v>
      </c>
      <c r="F17" s="8">
        <v>246000</v>
      </c>
      <c r="G17" s="8">
        <v>211000</v>
      </c>
      <c r="H17" s="8">
        <v>0</v>
      </c>
      <c r="I17" s="8">
        <v>0</v>
      </c>
      <c r="J17" s="8">
        <v>10000</v>
      </c>
      <c r="K17" s="8">
        <v>10000</v>
      </c>
      <c r="L17" s="8">
        <v>10000</v>
      </c>
      <c r="M17" s="8">
        <v>10000</v>
      </c>
      <c r="N17" s="8">
        <v>10000</v>
      </c>
      <c r="O17" s="8">
        <f>SUM(C17:N17)</f>
        <v>1007000</v>
      </c>
      <c r="P17" s="10"/>
    </row>
    <row r="18" spans="1:16" x14ac:dyDescent="0.25">
      <c r="A18" s="5" t="s">
        <v>39</v>
      </c>
      <c r="B18" s="5" t="s">
        <v>40</v>
      </c>
      <c r="C18" s="8">
        <v>893</v>
      </c>
      <c r="D18" s="8">
        <v>913.5</v>
      </c>
      <c r="E18" s="8">
        <v>925</v>
      </c>
      <c r="F18" s="8">
        <v>939.5</v>
      </c>
      <c r="G18" s="8">
        <v>1584.5</v>
      </c>
      <c r="H18" s="8">
        <v>975.5</v>
      </c>
      <c r="I18" s="8">
        <v>1853.9</v>
      </c>
      <c r="J18" s="8">
        <v>593.36550000000011</v>
      </c>
      <c r="K18" s="8">
        <v>1025.0604000000001</v>
      </c>
      <c r="L18" s="8">
        <v>912.69360000000006</v>
      </c>
      <c r="M18" s="8">
        <v>736.11720000000014</v>
      </c>
      <c r="N18" s="8">
        <v>959.13090000000011</v>
      </c>
      <c r="O18" s="8">
        <f t="shared" ref="O18:O20" si="3">SUM(C18:N18)</f>
        <v>12311.267600000001</v>
      </c>
      <c r="P18" s="10"/>
    </row>
    <row r="19" spans="1:16" x14ac:dyDescent="0.25">
      <c r="A19" s="9" t="s">
        <v>41</v>
      </c>
      <c r="B19" s="11" t="s">
        <v>42</v>
      </c>
      <c r="C19" s="8">
        <v>2950</v>
      </c>
      <c r="D19" s="8">
        <v>1000</v>
      </c>
      <c r="E19" s="8">
        <v>0</v>
      </c>
      <c r="F19" s="8">
        <v>200</v>
      </c>
      <c r="G19" s="8">
        <v>100</v>
      </c>
      <c r="H19" s="8">
        <v>0</v>
      </c>
      <c r="I19" s="8">
        <v>50</v>
      </c>
      <c r="J19" s="8">
        <v>150</v>
      </c>
      <c r="K19" s="8">
        <v>150</v>
      </c>
      <c r="L19" s="8">
        <v>150</v>
      </c>
      <c r="M19" s="8">
        <v>150</v>
      </c>
      <c r="N19" s="8">
        <v>150</v>
      </c>
      <c r="O19" s="8">
        <f t="shared" si="3"/>
        <v>5050</v>
      </c>
      <c r="P19" s="10"/>
    </row>
    <row r="20" spans="1:16" x14ac:dyDescent="0.25">
      <c r="A20" s="13"/>
      <c r="B20" s="11" t="s">
        <v>43</v>
      </c>
      <c r="C20" s="8"/>
      <c r="D20" s="8">
        <v>2965</v>
      </c>
      <c r="E20" s="8">
        <v>78784</v>
      </c>
      <c r="F20" s="8">
        <v>0</v>
      </c>
      <c r="G20" s="8"/>
      <c r="H20" s="8">
        <v>45346</v>
      </c>
      <c r="I20" s="8">
        <v>0</v>
      </c>
      <c r="J20" s="8"/>
      <c r="K20" s="8"/>
      <c r="L20" s="8"/>
      <c r="M20" s="8"/>
      <c r="N20" s="8"/>
      <c r="O20" s="8">
        <f t="shared" si="3"/>
        <v>127095</v>
      </c>
      <c r="P20" s="10"/>
    </row>
    <row r="21" spans="1:16" s="7" customFormat="1" x14ac:dyDescent="0.25">
      <c r="A21" s="5" t="s">
        <v>44</v>
      </c>
      <c r="B21" s="5" t="s">
        <v>45</v>
      </c>
      <c r="C21" s="6">
        <f t="shared" ref="C21:O21" si="4">SUM(C22:C30)</f>
        <v>37504</v>
      </c>
      <c r="D21" s="6">
        <f t="shared" si="4"/>
        <v>101695</v>
      </c>
      <c r="E21" s="6">
        <f t="shared" si="4"/>
        <v>306194</v>
      </c>
      <c r="F21" s="6">
        <f>SUM(F22:F30)</f>
        <v>335917</v>
      </c>
      <c r="G21" s="6">
        <f t="shared" si="4"/>
        <v>137133</v>
      </c>
      <c r="H21" s="6">
        <f t="shared" si="4"/>
        <v>302870</v>
      </c>
      <c r="I21" s="6">
        <f>SUM(I22:I30)</f>
        <v>149769</v>
      </c>
      <c r="J21" s="6">
        <f t="shared" si="4"/>
        <v>72664</v>
      </c>
      <c r="K21" s="6">
        <f t="shared" si="4"/>
        <v>23909</v>
      </c>
      <c r="L21" s="6">
        <f t="shared" si="4"/>
        <v>67453</v>
      </c>
      <c r="M21" s="6">
        <f t="shared" si="4"/>
        <v>77367</v>
      </c>
      <c r="N21" s="6">
        <f t="shared" si="4"/>
        <v>63857</v>
      </c>
      <c r="O21" s="6">
        <f t="shared" si="4"/>
        <v>1676332</v>
      </c>
      <c r="P21" s="12"/>
    </row>
    <row r="22" spans="1:16" x14ac:dyDescent="0.25">
      <c r="A22" s="9" t="s">
        <v>46</v>
      </c>
      <c r="B22" s="5" t="s">
        <v>47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47965</v>
      </c>
      <c r="J22" s="8">
        <v>33805</v>
      </c>
      <c r="K22" s="8">
        <v>0</v>
      </c>
      <c r="L22" s="8">
        <v>0</v>
      </c>
      <c r="M22" s="8">
        <v>0</v>
      </c>
      <c r="N22" s="8">
        <v>0</v>
      </c>
      <c r="O22" s="8">
        <f>SUM(C22:N22)</f>
        <v>81770</v>
      </c>
      <c r="P22" s="10"/>
    </row>
    <row r="23" spans="1:16" x14ac:dyDescent="0.25">
      <c r="A23" s="14" t="s">
        <v>48</v>
      </c>
      <c r="B23" s="5" t="s">
        <v>49</v>
      </c>
      <c r="C23" s="8">
        <v>1383</v>
      </c>
      <c r="D23" s="8">
        <v>2894</v>
      </c>
      <c r="E23" s="8">
        <v>17726</v>
      </c>
      <c r="F23" s="8">
        <v>4380</v>
      </c>
      <c r="G23" s="8">
        <v>1595</v>
      </c>
      <c r="H23" s="8">
        <v>3639</v>
      </c>
      <c r="I23" s="8">
        <v>3827</v>
      </c>
      <c r="J23" s="8">
        <v>1300</v>
      </c>
      <c r="K23" s="8">
        <v>1300</v>
      </c>
      <c r="L23" s="8">
        <v>1300</v>
      </c>
      <c r="M23" s="8">
        <v>1300</v>
      </c>
      <c r="N23" s="8">
        <v>1300</v>
      </c>
      <c r="O23" s="8">
        <f t="shared" ref="O23:O30" si="5">SUM(C23:N23)</f>
        <v>41944</v>
      </c>
      <c r="P23" s="10"/>
    </row>
    <row r="24" spans="1:16" x14ac:dyDescent="0.25">
      <c r="A24" s="5"/>
      <c r="B24" s="5" t="s">
        <v>50</v>
      </c>
      <c r="C24" s="8">
        <v>0</v>
      </c>
      <c r="D24" s="8">
        <v>0</v>
      </c>
      <c r="E24" s="8">
        <v>9450</v>
      </c>
      <c r="F24" s="8">
        <v>0</v>
      </c>
      <c r="G24" s="8">
        <v>0</v>
      </c>
      <c r="H24" s="8">
        <v>0</v>
      </c>
      <c r="I24" s="8">
        <v>0</v>
      </c>
      <c r="J24" s="8">
        <v>4769</v>
      </c>
      <c r="K24" s="8">
        <v>0</v>
      </c>
      <c r="L24" s="8">
        <v>0</v>
      </c>
      <c r="M24" s="8">
        <v>0</v>
      </c>
      <c r="N24" s="8">
        <v>0</v>
      </c>
      <c r="O24" s="8">
        <f t="shared" si="5"/>
        <v>14219</v>
      </c>
      <c r="P24" s="10"/>
    </row>
    <row r="25" spans="1:16" x14ac:dyDescent="0.25">
      <c r="A25" s="9" t="s">
        <v>51</v>
      </c>
      <c r="B25" s="5" t="s">
        <v>52</v>
      </c>
      <c r="C25" s="8">
        <v>0</v>
      </c>
      <c r="D25" s="8">
        <v>0</v>
      </c>
      <c r="E25" s="8">
        <v>14710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5"/>
        <v>14710</v>
      </c>
      <c r="P25" s="10"/>
    </row>
    <row r="26" spans="1:16" x14ac:dyDescent="0.25">
      <c r="A26" s="14" t="s">
        <v>53</v>
      </c>
      <c r="B26" s="5" t="s">
        <v>54</v>
      </c>
      <c r="C26" s="8">
        <v>0</v>
      </c>
      <c r="D26" s="8">
        <v>0</v>
      </c>
      <c r="E26" s="8">
        <v>0</v>
      </c>
      <c r="F26" s="8">
        <v>5496</v>
      </c>
      <c r="G26" s="8">
        <v>0</v>
      </c>
      <c r="H26" s="8">
        <v>5496</v>
      </c>
      <c r="I26" s="8">
        <v>0</v>
      </c>
      <c r="J26" s="8">
        <v>1750</v>
      </c>
      <c r="K26" s="8">
        <v>1750</v>
      </c>
      <c r="L26" s="8">
        <v>1750</v>
      </c>
      <c r="M26" s="8">
        <v>1750</v>
      </c>
      <c r="N26" s="8">
        <v>1750</v>
      </c>
      <c r="O26" s="8">
        <f t="shared" si="5"/>
        <v>19742</v>
      </c>
      <c r="P26" s="10"/>
    </row>
    <row r="27" spans="1:16" x14ac:dyDescent="0.25">
      <c r="A27" s="14" t="s">
        <v>55</v>
      </c>
      <c r="B27" s="5" t="s">
        <v>56</v>
      </c>
      <c r="C27" s="8">
        <v>1010</v>
      </c>
      <c r="D27" s="8">
        <v>6090</v>
      </c>
      <c r="E27" s="8">
        <v>26830</v>
      </c>
      <c r="F27" s="8">
        <v>3530</v>
      </c>
      <c r="G27" s="8">
        <v>2560</v>
      </c>
      <c r="H27" s="8">
        <v>5970</v>
      </c>
      <c r="I27" s="8">
        <v>5310</v>
      </c>
      <c r="J27" s="8">
        <v>2000</v>
      </c>
      <c r="K27" s="8">
        <v>2000</v>
      </c>
      <c r="L27" s="8">
        <v>2000</v>
      </c>
      <c r="M27" s="8">
        <v>2000</v>
      </c>
      <c r="N27" s="8">
        <v>2000</v>
      </c>
      <c r="O27" s="8">
        <f t="shared" si="5"/>
        <v>61300</v>
      </c>
      <c r="P27" s="10"/>
    </row>
    <row r="28" spans="1:16" x14ac:dyDescent="0.25">
      <c r="A28" s="5" t="s">
        <v>57</v>
      </c>
      <c r="B28" s="5" t="s">
        <v>58</v>
      </c>
      <c r="C28" s="8">
        <v>1430</v>
      </c>
      <c r="D28" s="8">
        <v>4140</v>
      </c>
      <c r="E28" s="8">
        <v>14360</v>
      </c>
      <c r="F28" s="8">
        <v>4360</v>
      </c>
      <c r="G28" s="8">
        <v>1240</v>
      </c>
      <c r="H28" s="8">
        <v>2810</v>
      </c>
      <c r="I28" s="8">
        <v>3100</v>
      </c>
      <c r="J28" s="8">
        <v>2000</v>
      </c>
      <c r="K28" s="8">
        <v>2000</v>
      </c>
      <c r="L28" s="8">
        <v>2000</v>
      </c>
      <c r="M28" s="8">
        <v>2000</v>
      </c>
      <c r="N28" s="8">
        <v>2000</v>
      </c>
      <c r="O28" s="8">
        <f t="shared" si="5"/>
        <v>41440</v>
      </c>
      <c r="P28" s="10"/>
    </row>
    <row r="29" spans="1:16" x14ac:dyDescent="0.25">
      <c r="A29" s="5" t="s">
        <v>59</v>
      </c>
      <c r="B29" s="5" t="s">
        <v>60</v>
      </c>
      <c r="C29" s="8">
        <v>33681</v>
      </c>
      <c r="D29" s="8">
        <v>88571</v>
      </c>
      <c r="E29" s="8">
        <v>220158</v>
      </c>
      <c r="F29" s="8">
        <v>318051</v>
      </c>
      <c r="G29" s="8">
        <v>131738</v>
      </c>
      <c r="H29" s="8">
        <v>284955</v>
      </c>
      <c r="I29" s="8">
        <v>89567</v>
      </c>
      <c r="J29" s="8">
        <v>27040</v>
      </c>
      <c r="K29" s="8">
        <v>16859</v>
      </c>
      <c r="L29" s="8">
        <v>60403</v>
      </c>
      <c r="M29" s="8">
        <v>70317</v>
      </c>
      <c r="N29" s="8">
        <v>56807</v>
      </c>
      <c r="O29" s="8">
        <f t="shared" si="5"/>
        <v>1398147</v>
      </c>
      <c r="P29" s="10"/>
    </row>
    <row r="30" spans="1:16" x14ac:dyDescent="0.25">
      <c r="A30" s="15" t="s">
        <v>61</v>
      </c>
      <c r="B30" s="5" t="s">
        <v>62</v>
      </c>
      <c r="C30" s="8"/>
      <c r="D30" s="8"/>
      <c r="E30" s="8">
        <v>2960</v>
      </c>
      <c r="F30" s="8">
        <v>100</v>
      </c>
      <c r="G30" s="8">
        <v>0</v>
      </c>
      <c r="H30" s="8">
        <v>0</v>
      </c>
      <c r="I30" s="8">
        <v>0</v>
      </c>
      <c r="J30" s="8"/>
      <c r="K30" s="8"/>
      <c r="L30" s="8"/>
      <c r="M30" s="8"/>
      <c r="N30" s="8"/>
      <c r="O30" s="8">
        <f t="shared" si="5"/>
        <v>3060</v>
      </c>
      <c r="P30" s="10"/>
    </row>
    <row r="31" spans="1:16" s="7" customFormat="1" x14ac:dyDescent="0.25">
      <c r="A31" s="5" t="s">
        <v>63</v>
      </c>
      <c r="B31" s="5" t="s">
        <v>64</v>
      </c>
      <c r="C31" s="6">
        <f t="shared" ref="C31:O31" si="6">SUM(C32:C72)</f>
        <v>712489.22</v>
      </c>
      <c r="D31" s="6">
        <f t="shared" si="6"/>
        <v>1000608.38</v>
      </c>
      <c r="E31" s="6">
        <f>SUM(E32:E72)</f>
        <v>3488434.18</v>
      </c>
      <c r="F31" s="6">
        <f t="shared" si="6"/>
        <v>1672397.07</v>
      </c>
      <c r="G31" s="6">
        <f t="shared" si="6"/>
        <v>1221960.01</v>
      </c>
      <c r="H31" s="6">
        <f t="shared" si="6"/>
        <v>1738155.39</v>
      </c>
      <c r="I31" s="6">
        <f>SUM(I32:I72)</f>
        <v>1604133.09</v>
      </c>
      <c r="J31" s="6">
        <f t="shared" si="6"/>
        <v>1420004.0415362499</v>
      </c>
      <c r="K31" s="6">
        <f t="shared" si="6"/>
        <v>1007881.8144962501</v>
      </c>
      <c r="L31" s="6">
        <f t="shared" si="6"/>
        <v>1021227.8203150003</v>
      </c>
      <c r="M31" s="6">
        <f t="shared" si="6"/>
        <v>1046507.6561376001</v>
      </c>
      <c r="N31" s="6">
        <f t="shared" si="6"/>
        <v>1132605.7969575</v>
      </c>
      <c r="O31" s="6">
        <f t="shared" si="6"/>
        <v>17066404.469442602</v>
      </c>
      <c r="P31" s="12"/>
    </row>
    <row r="32" spans="1:16" x14ac:dyDescent="0.25">
      <c r="A32" s="5"/>
      <c r="B32" s="5" t="s">
        <v>65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2491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f>SUM(C32:N32)</f>
        <v>2491</v>
      </c>
      <c r="P32" s="10"/>
    </row>
    <row r="33" spans="1:16" x14ac:dyDescent="0.25">
      <c r="A33" s="5" t="s">
        <v>66</v>
      </c>
      <c r="B33" s="5" t="s">
        <v>67</v>
      </c>
      <c r="C33" s="8">
        <v>361798</v>
      </c>
      <c r="D33" s="8">
        <v>542298</v>
      </c>
      <c r="E33" s="8">
        <v>1971782</v>
      </c>
      <c r="F33" s="8">
        <v>758917</v>
      </c>
      <c r="G33" s="8">
        <v>428944</v>
      </c>
      <c r="H33" s="8">
        <v>318668</v>
      </c>
      <c r="I33" s="8">
        <v>779693</v>
      </c>
      <c r="J33" s="8">
        <v>791495.77500000002</v>
      </c>
      <c r="K33" s="8">
        <v>586942.37910000014</v>
      </c>
      <c r="L33" s="8">
        <v>553900.32621000009</v>
      </c>
      <c r="M33" s="8">
        <v>576056.33925840002</v>
      </c>
      <c r="N33" s="8">
        <v>625080.89259000006</v>
      </c>
      <c r="O33" s="8">
        <f t="shared" ref="O33:O72" si="7">SUM(C33:N33)</f>
        <v>8295575.7121584006</v>
      </c>
      <c r="P33" s="10"/>
    </row>
    <row r="34" spans="1:16" x14ac:dyDescent="0.25">
      <c r="A34" s="5" t="s">
        <v>68</v>
      </c>
      <c r="B34" s="5" t="s">
        <v>69</v>
      </c>
      <c r="C34" s="8">
        <v>100555</v>
      </c>
      <c r="D34" s="8">
        <v>148512</v>
      </c>
      <c r="E34" s="8">
        <v>554918</v>
      </c>
      <c r="F34" s="8">
        <v>319852</v>
      </c>
      <c r="G34" s="8">
        <v>138996</v>
      </c>
      <c r="H34" s="8">
        <v>120809</v>
      </c>
      <c r="I34" s="8">
        <v>294994</v>
      </c>
      <c r="J34" s="8">
        <v>219147.80580000003</v>
      </c>
      <c r="K34" s="8">
        <v>156607.48892249999</v>
      </c>
      <c r="L34" s="8">
        <v>161405.40685500004</v>
      </c>
      <c r="M34" s="8">
        <v>167861.62312920004</v>
      </c>
      <c r="N34" s="8">
        <v>194301.31124250003</v>
      </c>
      <c r="O34" s="8">
        <f t="shared" si="7"/>
        <v>2577959.6359492</v>
      </c>
      <c r="P34" s="10"/>
    </row>
    <row r="35" spans="1:16" x14ac:dyDescent="0.25">
      <c r="A35" s="9" t="s">
        <v>70</v>
      </c>
      <c r="B35" s="5" t="s">
        <v>71</v>
      </c>
      <c r="C35" s="8">
        <v>0</v>
      </c>
      <c r="D35" s="8">
        <v>0</v>
      </c>
      <c r="E35" s="8">
        <v>0</v>
      </c>
      <c r="F35" s="8">
        <v>0</v>
      </c>
      <c r="G35" s="8">
        <v>292950</v>
      </c>
      <c r="H35" s="8">
        <v>799967.5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f t="shared" si="7"/>
        <v>1092917.5</v>
      </c>
      <c r="P35" s="10"/>
    </row>
    <row r="36" spans="1:16" x14ac:dyDescent="0.25">
      <c r="A36" s="5" t="s">
        <v>72</v>
      </c>
      <c r="B36" s="5" t="s">
        <v>73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f t="shared" si="7"/>
        <v>0</v>
      </c>
      <c r="P36" s="10"/>
    </row>
    <row r="37" spans="1:16" x14ac:dyDescent="0.25">
      <c r="A37" s="5" t="s">
        <v>74</v>
      </c>
      <c r="B37" s="5" t="s">
        <v>75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f t="shared" si="7"/>
        <v>0</v>
      </c>
      <c r="P37" s="10"/>
    </row>
    <row r="38" spans="1:16" x14ac:dyDescent="0.25">
      <c r="A38" s="5" t="s">
        <v>76</v>
      </c>
      <c r="B38" s="5" t="s">
        <v>77</v>
      </c>
      <c r="C38" s="8">
        <v>11193</v>
      </c>
      <c r="D38" s="8">
        <v>15704</v>
      </c>
      <c r="E38" s="8">
        <v>71097</v>
      </c>
      <c r="F38" s="8">
        <v>36504</v>
      </c>
      <c r="G38" s="8">
        <v>17719</v>
      </c>
      <c r="H38" s="8">
        <v>26143</v>
      </c>
      <c r="I38" s="8">
        <v>33605</v>
      </c>
      <c r="J38" s="8">
        <v>41486.964750000006</v>
      </c>
      <c r="K38" s="8">
        <v>17267.1345</v>
      </c>
      <c r="L38" s="8">
        <v>21420</v>
      </c>
      <c r="M38" s="8">
        <v>24255</v>
      </c>
      <c r="N38" s="8">
        <v>26145</v>
      </c>
      <c r="O38" s="8">
        <f t="shared" si="7"/>
        <v>342539.09925000003</v>
      </c>
      <c r="P38" s="10"/>
    </row>
    <row r="39" spans="1:16" x14ac:dyDescent="0.25">
      <c r="A39" s="5" t="s">
        <v>78</v>
      </c>
      <c r="B39" s="5" t="s">
        <v>79</v>
      </c>
      <c r="C39" s="8">
        <v>13104</v>
      </c>
      <c r="D39" s="8">
        <v>21918</v>
      </c>
      <c r="E39" s="8">
        <v>68809</v>
      </c>
      <c r="F39" s="8">
        <v>33956</v>
      </c>
      <c r="G39" s="8">
        <v>26520</v>
      </c>
      <c r="H39" s="8">
        <v>35399</v>
      </c>
      <c r="I39" s="8">
        <v>42666</v>
      </c>
      <c r="J39" s="8">
        <v>45650.941875000004</v>
      </c>
      <c r="K39" s="8">
        <v>23315.725125000001</v>
      </c>
      <c r="L39" s="8">
        <v>30956.050125000002</v>
      </c>
      <c r="M39" s="8">
        <v>26880</v>
      </c>
      <c r="N39" s="8">
        <v>36800.89875</v>
      </c>
      <c r="O39" s="8">
        <f t="shared" si="7"/>
        <v>405975.61587500002</v>
      </c>
      <c r="P39" s="10"/>
    </row>
    <row r="40" spans="1:16" x14ac:dyDescent="0.25">
      <c r="A40" s="5" t="s">
        <v>80</v>
      </c>
      <c r="B40" s="5" t="s">
        <v>81</v>
      </c>
      <c r="C40" s="8">
        <v>6325</v>
      </c>
      <c r="D40" s="8">
        <v>8019</v>
      </c>
      <c r="E40" s="8">
        <v>26246</v>
      </c>
      <c r="F40" s="8">
        <v>13409</v>
      </c>
      <c r="G40" s="8">
        <v>4840</v>
      </c>
      <c r="H40" s="8">
        <v>7953</v>
      </c>
      <c r="I40" s="8">
        <v>4312</v>
      </c>
      <c r="J40" s="8">
        <v>8520.1200000000008</v>
      </c>
      <c r="K40" s="8">
        <v>11147.928750000001</v>
      </c>
      <c r="L40" s="8">
        <v>8983.17</v>
      </c>
      <c r="M40" s="8">
        <v>10615.421250000001</v>
      </c>
      <c r="N40" s="8">
        <v>9700.8975000000009</v>
      </c>
      <c r="O40" s="8">
        <f t="shared" si="7"/>
        <v>120071.53750000001</v>
      </c>
      <c r="P40" s="10"/>
    </row>
    <row r="41" spans="1:16" x14ac:dyDescent="0.25">
      <c r="A41" s="5" t="s">
        <v>82</v>
      </c>
      <c r="B41" s="5" t="s">
        <v>83</v>
      </c>
      <c r="C41" s="8">
        <v>979</v>
      </c>
      <c r="D41" s="8">
        <v>2519</v>
      </c>
      <c r="E41" s="8">
        <v>15950</v>
      </c>
      <c r="F41" s="8">
        <v>3498</v>
      </c>
      <c r="G41" s="8">
        <v>1419</v>
      </c>
      <c r="H41" s="8">
        <v>2519</v>
      </c>
      <c r="I41" s="8">
        <v>1958</v>
      </c>
      <c r="J41" s="8">
        <v>2187.9112500000001</v>
      </c>
      <c r="K41" s="8">
        <v>2095.30125</v>
      </c>
      <c r="L41" s="8">
        <v>1539.6412500000001</v>
      </c>
      <c r="M41" s="8">
        <v>2048.9962500000001</v>
      </c>
      <c r="N41" s="8">
        <v>1215.5062500000001</v>
      </c>
      <c r="O41" s="8">
        <f t="shared" si="7"/>
        <v>37929.356250000004</v>
      </c>
      <c r="P41" s="10"/>
    </row>
    <row r="42" spans="1:16" x14ac:dyDescent="0.25">
      <c r="A42" s="5" t="s">
        <v>84</v>
      </c>
      <c r="B42" s="5" t="s">
        <v>85</v>
      </c>
      <c r="C42" s="8">
        <v>118691.5</v>
      </c>
      <c r="D42" s="8">
        <v>161132</v>
      </c>
      <c r="E42" s="8">
        <v>473712</v>
      </c>
      <c r="F42" s="8">
        <v>294520.5</v>
      </c>
      <c r="G42" s="8">
        <v>187302</v>
      </c>
      <c r="H42" s="8">
        <v>241961</v>
      </c>
      <c r="I42" s="8">
        <v>230622</v>
      </c>
      <c r="J42" s="8">
        <v>188764.57773624998</v>
      </c>
      <c r="K42" s="8">
        <v>104318.51747374999</v>
      </c>
      <c r="L42" s="8">
        <v>134090</v>
      </c>
      <c r="M42" s="8">
        <v>130524.99999999999</v>
      </c>
      <c r="N42" s="8">
        <v>134320</v>
      </c>
      <c r="O42" s="8">
        <f t="shared" si="7"/>
        <v>2399959.0952099999</v>
      </c>
      <c r="P42" s="10"/>
    </row>
    <row r="43" spans="1:16" x14ac:dyDescent="0.25">
      <c r="A43" s="5" t="s">
        <v>86</v>
      </c>
      <c r="B43" s="5" t="s">
        <v>87</v>
      </c>
      <c r="C43" s="8">
        <v>5615</v>
      </c>
      <c r="D43" s="8">
        <v>5615</v>
      </c>
      <c r="E43" s="8">
        <v>5615</v>
      </c>
      <c r="F43" s="8">
        <v>5615</v>
      </c>
      <c r="G43" s="8">
        <v>5615</v>
      </c>
      <c r="H43" s="8">
        <v>5615</v>
      </c>
      <c r="I43" s="8">
        <v>5615</v>
      </c>
      <c r="J43" s="8">
        <v>5615</v>
      </c>
      <c r="K43" s="8">
        <v>5615</v>
      </c>
      <c r="L43" s="8">
        <v>5615</v>
      </c>
      <c r="M43" s="8">
        <v>5615</v>
      </c>
      <c r="N43" s="8">
        <v>5615</v>
      </c>
      <c r="O43" s="8">
        <f t="shared" si="7"/>
        <v>67380</v>
      </c>
      <c r="P43" s="10"/>
    </row>
    <row r="44" spans="1:16" x14ac:dyDescent="0.25">
      <c r="A44" s="5" t="s">
        <v>88</v>
      </c>
      <c r="B44" s="5" t="s">
        <v>89</v>
      </c>
      <c r="C44" s="8">
        <v>2175.5</v>
      </c>
      <c r="D44" s="8">
        <v>2175.5</v>
      </c>
      <c r="E44" s="8">
        <v>2175.5</v>
      </c>
      <c r="F44" s="8">
        <v>2175.5</v>
      </c>
      <c r="G44" s="8">
        <v>2175.5</v>
      </c>
      <c r="H44" s="8">
        <v>2175.5</v>
      </c>
      <c r="I44" s="8">
        <v>2175.5</v>
      </c>
      <c r="J44" s="8">
        <v>2175.5</v>
      </c>
      <c r="K44" s="8">
        <v>2175.5</v>
      </c>
      <c r="L44" s="8">
        <v>2175.5</v>
      </c>
      <c r="M44" s="8">
        <v>2175.5</v>
      </c>
      <c r="N44" s="8">
        <v>2175.5</v>
      </c>
      <c r="O44" s="8">
        <f t="shared" si="7"/>
        <v>26106</v>
      </c>
      <c r="P44" s="10"/>
    </row>
    <row r="45" spans="1:16" x14ac:dyDescent="0.25">
      <c r="A45" s="5" t="s">
        <v>90</v>
      </c>
      <c r="B45" s="5" t="s">
        <v>91</v>
      </c>
      <c r="C45" s="8">
        <v>3512</v>
      </c>
      <c r="D45" s="8">
        <v>3512</v>
      </c>
      <c r="E45" s="8">
        <v>3512</v>
      </c>
      <c r="F45" s="8">
        <v>3512</v>
      </c>
      <c r="G45" s="8">
        <v>3512</v>
      </c>
      <c r="H45" s="8">
        <v>3512</v>
      </c>
      <c r="I45" s="8">
        <v>3512</v>
      </c>
      <c r="J45" s="8">
        <v>3512</v>
      </c>
      <c r="K45" s="8">
        <v>3512</v>
      </c>
      <c r="L45" s="8">
        <v>3512</v>
      </c>
      <c r="M45" s="8">
        <v>3512</v>
      </c>
      <c r="N45" s="8">
        <v>3512</v>
      </c>
      <c r="O45" s="8">
        <f t="shared" si="7"/>
        <v>42144</v>
      </c>
      <c r="P45" s="10"/>
    </row>
    <row r="46" spans="1:16" x14ac:dyDescent="0.25">
      <c r="A46" s="5" t="s">
        <v>92</v>
      </c>
      <c r="B46" s="5" t="s">
        <v>93</v>
      </c>
      <c r="C46" s="8">
        <v>1920.5</v>
      </c>
      <c r="D46" s="8">
        <v>1920.5</v>
      </c>
      <c r="E46" s="8">
        <v>1920.5</v>
      </c>
      <c r="F46" s="8">
        <v>1920.5</v>
      </c>
      <c r="G46" s="8">
        <v>1920.5</v>
      </c>
      <c r="H46" s="8">
        <v>1920.5</v>
      </c>
      <c r="I46" s="8">
        <v>1920.5</v>
      </c>
      <c r="J46" s="8">
        <v>1920.5</v>
      </c>
      <c r="K46" s="8">
        <v>1920.5</v>
      </c>
      <c r="L46" s="8">
        <v>1920.5</v>
      </c>
      <c r="M46" s="8">
        <v>1920.5</v>
      </c>
      <c r="N46" s="8">
        <v>1920.5</v>
      </c>
      <c r="O46" s="8">
        <f t="shared" si="7"/>
        <v>23046</v>
      </c>
      <c r="P46" s="10"/>
    </row>
    <row r="47" spans="1:16" x14ac:dyDescent="0.25">
      <c r="A47" s="5" t="s">
        <v>94</v>
      </c>
      <c r="B47" s="5" t="s">
        <v>95</v>
      </c>
      <c r="C47" s="8">
        <v>1276</v>
      </c>
      <c r="D47" s="8">
        <v>1276</v>
      </c>
      <c r="E47" s="8">
        <v>1276</v>
      </c>
      <c r="F47" s="8">
        <v>1276</v>
      </c>
      <c r="G47" s="8">
        <v>1276</v>
      </c>
      <c r="H47" s="8">
        <v>1276</v>
      </c>
      <c r="I47" s="8">
        <v>1276</v>
      </c>
      <c r="J47" s="8">
        <v>1276</v>
      </c>
      <c r="K47" s="8">
        <v>1276</v>
      </c>
      <c r="L47" s="8">
        <v>1276</v>
      </c>
      <c r="M47" s="8">
        <v>1276</v>
      </c>
      <c r="N47" s="8">
        <v>1276</v>
      </c>
      <c r="O47" s="8">
        <f t="shared" si="7"/>
        <v>15312</v>
      </c>
      <c r="P47" s="10"/>
    </row>
    <row r="48" spans="1:16" x14ac:dyDescent="0.25">
      <c r="A48" s="5" t="s">
        <v>96</v>
      </c>
      <c r="B48" s="5" t="s">
        <v>97</v>
      </c>
      <c r="C48" s="8">
        <v>1786.5</v>
      </c>
      <c r="D48" s="8">
        <v>1786.5</v>
      </c>
      <c r="E48" s="8">
        <v>1786.5</v>
      </c>
      <c r="F48" s="8">
        <v>1786.5</v>
      </c>
      <c r="G48" s="8">
        <v>1786.5</v>
      </c>
      <c r="H48" s="8">
        <v>1786.5</v>
      </c>
      <c r="I48" s="8">
        <v>1786.5</v>
      </c>
      <c r="J48" s="8">
        <v>1786.5</v>
      </c>
      <c r="K48" s="8">
        <v>1786.5</v>
      </c>
      <c r="L48" s="8">
        <v>1786.5</v>
      </c>
      <c r="M48" s="8">
        <v>1786.5</v>
      </c>
      <c r="N48" s="8">
        <v>1786.5</v>
      </c>
      <c r="O48" s="8">
        <f t="shared" si="7"/>
        <v>21438</v>
      </c>
      <c r="P48" s="10"/>
    </row>
    <row r="49" spans="1:16" x14ac:dyDescent="0.25">
      <c r="A49" s="5" t="s">
        <v>98</v>
      </c>
      <c r="B49" s="5" t="s">
        <v>99</v>
      </c>
      <c r="C49" s="8">
        <v>1531.5</v>
      </c>
      <c r="D49" s="8">
        <v>1531.5</v>
      </c>
      <c r="E49" s="8">
        <v>1531.5</v>
      </c>
      <c r="F49" s="8">
        <v>1531.5</v>
      </c>
      <c r="G49" s="8">
        <v>1531.5</v>
      </c>
      <c r="H49" s="8">
        <v>1531.5</v>
      </c>
      <c r="I49" s="8">
        <v>1531.5</v>
      </c>
      <c r="J49" s="8">
        <v>1531.5</v>
      </c>
      <c r="K49" s="8">
        <v>1531.5</v>
      </c>
      <c r="L49" s="8">
        <v>1531.5</v>
      </c>
      <c r="M49" s="8">
        <v>1531.5</v>
      </c>
      <c r="N49" s="8">
        <v>1531.5</v>
      </c>
      <c r="O49" s="8">
        <f t="shared" si="7"/>
        <v>18378</v>
      </c>
      <c r="P49" s="10"/>
    </row>
    <row r="50" spans="1:16" x14ac:dyDescent="0.25">
      <c r="A50" s="5" t="s">
        <v>100</v>
      </c>
      <c r="B50" s="5" t="s">
        <v>101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f t="shared" si="7"/>
        <v>0</v>
      </c>
      <c r="P50" s="10"/>
    </row>
    <row r="51" spans="1:16" x14ac:dyDescent="0.25">
      <c r="A51" s="5" t="s">
        <v>102</v>
      </c>
      <c r="B51" s="5" t="s">
        <v>103</v>
      </c>
      <c r="C51" s="8">
        <v>765</v>
      </c>
      <c r="D51" s="8">
        <v>765</v>
      </c>
      <c r="E51" s="8">
        <v>765</v>
      </c>
      <c r="F51" s="8">
        <v>765</v>
      </c>
      <c r="G51" s="8">
        <v>765</v>
      </c>
      <c r="H51" s="8">
        <v>765</v>
      </c>
      <c r="I51" s="8">
        <v>765</v>
      </c>
      <c r="J51" s="8">
        <v>765</v>
      </c>
      <c r="K51" s="8">
        <v>765</v>
      </c>
      <c r="L51" s="8">
        <v>765</v>
      </c>
      <c r="M51" s="8">
        <v>765</v>
      </c>
      <c r="N51" s="8">
        <v>765</v>
      </c>
      <c r="O51" s="8">
        <f t="shared" si="7"/>
        <v>9180</v>
      </c>
      <c r="P51" s="10"/>
    </row>
    <row r="52" spans="1:16" x14ac:dyDescent="0.25">
      <c r="A52" s="5" t="s">
        <v>104</v>
      </c>
      <c r="B52" s="5" t="s">
        <v>105</v>
      </c>
      <c r="C52" s="8">
        <v>3103</v>
      </c>
      <c r="D52" s="8">
        <v>3103</v>
      </c>
      <c r="E52" s="8">
        <v>3103</v>
      </c>
      <c r="F52" s="8">
        <v>3103</v>
      </c>
      <c r="G52" s="8">
        <v>3103</v>
      </c>
      <c r="H52" s="8">
        <v>3103</v>
      </c>
      <c r="I52" s="8">
        <v>3103</v>
      </c>
      <c r="J52" s="8">
        <v>3103</v>
      </c>
      <c r="K52" s="8">
        <v>3103</v>
      </c>
      <c r="L52" s="8">
        <v>3103</v>
      </c>
      <c r="M52" s="8">
        <v>3103</v>
      </c>
      <c r="N52" s="8">
        <v>3103</v>
      </c>
      <c r="O52" s="8">
        <f t="shared" si="7"/>
        <v>37236</v>
      </c>
      <c r="P52" s="10"/>
    </row>
    <row r="53" spans="1:16" x14ac:dyDescent="0.25">
      <c r="A53" s="5" t="s">
        <v>106</v>
      </c>
      <c r="B53" s="5" t="s">
        <v>107</v>
      </c>
      <c r="C53" s="8">
        <v>2807.5</v>
      </c>
      <c r="D53" s="8">
        <v>2807.5</v>
      </c>
      <c r="E53" s="8">
        <v>2807.5</v>
      </c>
      <c r="F53" s="8">
        <v>2807.5</v>
      </c>
      <c r="G53" s="8">
        <v>2807.5</v>
      </c>
      <c r="H53" s="8">
        <v>2807.5</v>
      </c>
      <c r="I53" s="8">
        <v>2807.5</v>
      </c>
      <c r="J53" s="8">
        <v>2807.5</v>
      </c>
      <c r="K53" s="8">
        <v>2807.5</v>
      </c>
      <c r="L53" s="8">
        <v>2807.5</v>
      </c>
      <c r="M53" s="8">
        <v>2807.5</v>
      </c>
      <c r="N53" s="8">
        <v>2807.5</v>
      </c>
      <c r="O53" s="8">
        <f t="shared" si="7"/>
        <v>33690</v>
      </c>
      <c r="P53" s="10"/>
    </row>
    <row r="54" spans="1:16" x14ac:dyDescent="0.25">
      <c r="A54" s="5" t="s">
        <v>108</v>
      </c>
      <c r="B54" s="5" t="s">
        <v>109</v>
      </c>
      <c r="C54" s="8">
        <v>1531.5</v>
      </c>
      <c r="D54" s="8">
        <v>1531.5</v>
      </c>
      <c r="E54" s="8">
        <v>1531.5</v>
      </c>
      <c r="F54" s="8">
        <v>1531.5</v>
      </c>
      <c r="G54" s="8">
        <v>1531.5</v>
      </c>
      <c r="H54" s="8">
        <v>1531.5</v>
      </c>
      <c r="I54" s="8">
        <v>1531.5</v>
      </c>
      <c r="J54" s="8">
        <v>1531.5</v>
      </c>
      <c r="K54" s="8">
        <v>1531.5</v>
      </c>
      <c r="L54" s="8">
        <v>1531.5</v>
      </c>
      <c r="M54" s="8">
        <v>1531.5</v>
      </c>
      <c r="N54" s="8">
        <v>1531.5</v>
      </c>
      <c r="O54" s="8">
        <f t="shared" si="7"/>
        <v>18378</v>
      </c>
      <c r="P54" s="10"/>
    </row>
    <row r="55" spans="1:16" x14ac:dyDescent="0.25">
      <c r="A55" s="5" t="s">
        <v>110</v>
      </c>
      <c r="B55" s="5" t="s">
        <v>111</v>
      </c>
      <c r="C55" s="8">
        <v>1276</v>
      </c>
      <c r="D55" s="8">
        <v>1276</v>
      </c>
      <c r="E55" s="8">
        <v>1276</v>
      </c>
      <c r="F55" s="8">
        <v>1276</v>
      </c>
      <c r="G55" s="8">
        <v>1276</v>
      </c>
      <c r="H55" s="8">
        <v>1276</v>
      </c>
      <c r="I55" s="8">
        <v>1276</v>
      </c>
      <c r="J55" s="8">
        <v>1276</v>
      </c>
      <c r="K55" s="8">
        <v>1276</v>
      </c>
      <c r="L55" s="8">
        <v>1276</v>
      </c>
      <c r="M55" s="8">
        <v>1276</v>
      </c>
      <c r="N55" s="8">
        <v>1276</v>
      </c>
      <c r="O55" s="8">
        <f t="shared" si="7"/>
        <v>15312</v>
      </c>
      <c r="P55" s="10"/>
    </row>
    <row r="56" spans="1:16" x14ac:dyDescent="0.25">
      <c r="A56" s="5" t="s">
        <v>112</v>
      </c>
      <c r="B56" s="5" t="s">
        <v>113</v>
      </c>
      <c r="C56" s="8">
        <v>1835</v>
      </c>
      <c r="D56" s="8">
        <v>1835</v>
      </c>
      <c r="E56" s="8">
        <v>1835</v>
      </c>
      <c r="F56" s="8">
        <v>1835</v>
      </c>
      <c r="G56" s="8">
        <v>1835</v>
      </c>
      <c r="H56" s="8">
        <v>1835</v>
      </c>
      <c r="I56" s="8">
        <v>1835</v>
      </c>
      <c r="J56" s="8">
        <v>1835</v>
      </c>
      <c r="K56" s="8">
        <v>1835</v>
      </c>
      <c r="L56" s="8">
        <v>1835</v>
      </c>
      <c r="M56" s="8">
        <v>1835</v>
      </c>
      <c r="N56" s="8">
        <v>1835</v>
      </c>
      <c r="O56" s="8">
        <f t="shared" si="7"/>
        <v>22020</v>
      </c>
      <c r="P56" s="10"/>
    </row>
    <row r="57" spans="1:16" x14ac:dyDescent="0.25">
      <c r="A57" s="5" t="s">
        <v>114</v>
      </c>
      <c r="B57" s="5" t="s">
        <v>115</v>
      </c>
      <c r="C57" s="8">
        <v>5008</v>
      </c>
      <c r="D57" s="8">
        <v>5008</v>
      </c>
      <c r="E57" s="8">
        <v>5008</v>
      </c>
      <c r="F57" s="8">
        <v>5008</v>
      </c>
      <c r="G57" s="8">
        <v>5008</v>
      </c>
      <c r="H57" s="8">
        <v>5008</v>
      </c>
      <c r="I57" s="8">
        <v>5008</v>
      </c>
      <c r="J57" s="8">
        <v>5008</v>
      </c>
      <c r="K57" s="8">
        <v>5008</v>
      </c>
      <c r="L57" s="8">
        <v>5008</v>
      </c>
      <c r="M57" s="8">
        <v>5008</v>
      </c>
      <c r="N57" s="8">
        <v>5008</v>
      </c>
      <c r="O57" s="8">
        <f t="shared" si="7"/>
        <v>60096</v>
      </c>
      <c r="P57" s="10"/>
    </row>
    <row r="58" spans="1:16" x14ac:dyDescent="0.25">
      <c r="A58" s="5" t="s">
        <v>116</v>
      </c>
      <c r="B58" s="5" t="s">
        <v>117</v>
      </c>
      <c r="C58" s="8">
        <v>3102.5</v>
      </c>
      <c r="D58" s="8">
        <v>3102.5</v>
      </c>
      <c r="E58" s="8">
        <v>3102.5</v>
      </c>
      <c r="F58" s="8">
        <v>3102.5</v>
      </c>
      <c r="G58" s="8">
        <v>3102.5</v>
      </c>
      <c r="H58" s="8">
        <v>3102.5</v>
      </c>
      <c r="I58" s="8">
        <v>3102.5</v>
      </c>
      <c r="J58" s="8">
        <v>3102.5</v>
      </c>
      <c r="K58" s="8">
        <v>3102.5</v>
      </c>
      <c r="L58" s="8">
        <v>3102.5</v>
      </c>
      <c r="M58" s="8">
        <v>3102.5</v>
      </c>
      <c r="N58" s="8">
        <v>3102.5</v>
      </c>
      <c r="O58" s="8">
        <f t="shared" si="7"/>
        <v>37230</v>
      </c>
      <c r="P58" s="10"/>
    </row>
    <row r="59" spans="1:16" x14ac:dyDescent="0.25">
      <c r="A59" s="5" t="s">
        <v>118</v>
      </c>
      <c r="B59" s="5" t="s">
        <v>119</v>
      </c>
      <c r="C59" s="8">
        <v>1081.5</v>
      </c>
      <c r="D59" s="8">
        <v>1081.5</v>
      </c>
      <c r="E59" s="8">
        <v>1081.5</v>
      </c>
      <c r="F59" s="8">
        <v>1081.5</v>
      </c>
      <c r="G59" s="8">
        <v>1081.5</v>
      </c>
      <c r="H59" s="8">
        <v>1081.5</v>
      </c>
      <c r="I59" s="8">
        <v>1081.5</v>
      </c>
      <c r="J59" s="8">
        <v>1081.5</v>
      </c>
      <c r="K59" s="8">
        <v>1081.5</v>
      </c>
      <c r="L59" s="8">
        <v>1081.5</v>
      </c>
      <c r="M59" s="8">
        <v>1081.5</v>
      </c>
      <c r="N59" s="8">
        <v>1081.5</v>
      </c>
      <c r="O59" s="8">
        <f t="shared" si="7"/>
        <v>12978</v>
      </c>
      <c r="P59" s="10"/>
    </row>
    <row r="60" spans="1:16" x14ac:dyDescent="0.25">
      <c r="A60" s="5" t="s">
        <v>120</v>
      </c>
      <c r="B60" s="5" t="s">
        <v>121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f t="shared" si="7"/>
        <v>0</v>
      </c>
      <c r="P60" s="10"/>
    </row>
    <row r="61" spans="1:16" x14ac:dyDescent="0.25">
      <c r="A61" s="5"/>
      <c r="B61" s="5" t="s">
        <v>122</v>
      </c>
      <c r="C61" s="8"/>
      <c r="D61" s="8">
        <v>7000</v>
      </c>
      <c r="E61" s="8">
        <v>7000</v>
      </c>
      <c r="F61" s="8">
        <v>7000</v>
      </c>
      <c r="G61" s="8">
        <v>7000</v>
      </c>
      <c r="H61" s="8">
        <v>7000</v>
      </c>
      <c r="I61" s="8">
        <v>7000</v>
      </c>
      <c r="J61" s="8">
        <v>7000</v>
      </c>
      <c r="K61" s="8">
        <v>7000</v>
      </c>
      <c r="L61" s="8">
        <v>7000</v>
      </c>
      <c r="M61" s="8">
        <v>7000</v>
      </c>
      <c r="N61" s="8">
        <v>7000</v>
      </c>
      <c r="O61" s="8">
        <f t="shared" si="7"/>
        <v>77000</v>
      </c>
      <c r="P61" s="10"/>
    </row>
    <row r="62" spans="1:16" x14ac:dyDescent="0.25">
      <c r="A62" s="5" t="s">
        <v>123</v>
      </c>
      <c r="B62" s="5" t="s">
        <v>124</v>
      </c>
      <c r="C62" s="8">
        <v>292</v>
      </c>
      <c r="D62" s="8">
        <v>292</v>
      </c>
      <c r="E62" s="8">
        <v>292</v>
      </c>
      <c r="F62" s="8">
        <v>292</v>
      </c>
      <c r="G62" s="8">
        <v>292</v>
      </c>
      <c r="H62" s="8">
        <v>292</v>
      </c>
      <c r="I62" s="8">
        <v>292</v>
      </c>
      <c r="J62" s="8">
        <v>292</v>
      </c>
      <c r="K62" s="8">
        <v>292</v>
      </c>
      <c r="L62" s="8">
        <v>292</v>
      </c>
      <c r="M62" s="8">
        <v>292</v>
      </c>
      <c r="N62" s="8">
        <v>292</v>
      </c>
      <c r="O62" s="8">
        <f t="shared" si="7"/>
        <v>3504</v>
      </c>
      <c r="P62" s="10"/>
    </row>
    <row r="63" spans="1:16" x14ac:dyDescent="0.25">
      <c r="A63" s="5" t="s">
        <v>125</v>
      </c>
      <c r="B63" s="5" t="s">
        <v>126</v>
      </c>
      <c r="C63" s="8">
        <v>4913.72</v>
      </c>
      <c r="D63" s="8">
        <v>8290.9599999999991</v>
      </c>
      <c r="E63" s="8">
        <v>11000.68</v>
      </c>
      <c r="F63" s="8">
        <v>1400.57</v>
      </c>
      <c r="G63" s="8">
        <v>3020.31</v>
      </c>
      <c r="H63" s="8">
        <v>6962.89</v>
      </c>
      <c r="I63" s="8">
        <f>5200.26-0.67</f>
        <v>5199.59</v>
      </c>
      <c r="J63" s="8">
        <v>525</v>
      </c>
      <c r="K63" s="8">
        <v>525</v>
      </c>
      <c r="L63" s="8">
        <v>525</v>
      </c>
      <c r="M63" s="8">
        <v>525</v>
      </c>
      <c r="N63" s="8">
        <v>525</v>
      </c>
      <c r="O63" s="8">
        <f t="shared" si="7"/>
        <v>43413.72</v>
      </c>
      <c r="P63" s="10"/>
    </row>
    <row r="64" spans="1:16" x14ac:dyDescent="0.25">
      <c r="A64" s="9" t="s">
        <v>127</v>
      </c>
      <c r="B64" s="5" t="s">
        <v>128</v>
      </c>
      <c r="C64" s="8">
        <v>40</v>
      </c>
      <c r="D64" s="8">
        <v>270</v>
      </c>
      <c r="E64" s="8">
        <v>110</v>
      </c>
      <c r="F64" s="8">
        <v>90</v>
      </c>
      <c r="G64" s="8">
        <v>0</v>
      </c>
      <c r="H64" s="8">
        <v>20</v>
      </c>
      <c r="I64" s="8">
        <v>270</v>
      </c>
      <c r="J64" s="8">
        <v>105</v>
      </c>
      <c r="K64" s="8">
        <v>105</v>
      </c>
      <c r="L64" s="8">
        <v>105</v>
      </c>
      <c r="M64" s="8">
        <v>105</v>
      </c>
      <c r="N64" s="8">
        <v>105</v>
      </c>
      <c r="O64" s="8">
        <f t="shared" si="7"/>
        <v>1325</v>
      </c>
      <c r="P64" s="10"/>
    </row>
    <row r="65" spans="1:16" x14ac:dyDescent="0.25">
      <c r="A65" s="5" t="s">
        <v>129</v>
      </c>
      <c r="B65" s="5" t="s">
        <v>130</v>
      </c>
      <c r="C65" s="8">
        <v>5520</v>
      </c>
      <c r="D65" s="8">
        <v>9220</v>
      </c>
      <c r="E65" s="8">
        <v>28980</v>
      </c>
      <c r="F65" s="8">
        <v>11200</v>
      </c>
      <c r="G65" s="8">
        <v>3820</v>
      </c>
      <c r="H65" s="8">
        <v>7160</v>
      </c>
      <c r="I65" s="8">
        <v>8580</v>
      </c>
      <c r="J65" s="8">
        <v>12965.400000000001</v>
      </c>
      <c r="K65" s="8">
        <v>7941.3075000000008</v>
      </c>
      <c r="L65" s="8">
        <v>8334.9</v>
      </c>
      <c r="M65" s="8">
        <v>13081.1625</v>
      </c>
      <c r="N65" s="8">
        <v>11830.927500000002</v>
      </c>
      <c r="O65" s="8">
        <f t="shared" si="7"/>
        <v>128633.69749999999</v>
      </c>
      <c r="P65" s="10"/>
    </row>
    <row r="66" spans="1:16" x14ac:dyDescent="0.25">
      <c r="A66" s="5" t="s">
        <v>131</v>
      </c>
      <c r="B66" s="5" t="s">
        <v>132</v>
      </c>
      <c r="C66" s="8">
        <v>0</v>
      </c>
      <c r="D66" s="8">
        <v>0</v>
      </c>
      <c r="E66" s="8">
        <v>2000</v>
      </c>
      <c r="F66" s="8">
        <v>5820</v>
      </c>
      <c r="G66" s="8">
        <v>4377</v>
      </c>
      <c r="H66" s="8">
        <v>10750</v>
      </c>
      <c r="I66" s="8">
        <v>9490</v>
      </c>
      <c r="J66" s="8">
        <v>3068.8638750000005</v>
      </c>
      <c r="K66" s="8">
        <v>11338.936875000001</v>
      </c>
      <c r="L66" s="8">
        <v>10681.405875</v>
      </c>
      <c r="M66" s="8">
        <v>5186.16</v>
      </c>
      <c r="N66" s="8">
        <v>5180.3718749999998</v>
      </c>
      <c r="O66" s="8">
        <f t="shared" si="7"/>
        <v>67892.738500000007</v>
      </c>
      <c r="P66" s="10"/>
    </row>
    <row r="67" spans="1:16" x14ac:dyDescent="0.25">
      <c r="A67" s="9" t="s">
        <v>133</v>
      </c>
      <c r="B67" s="5" t="s">
        <v>134</v>
      </c>
      <c r="C67" s="8">
        <v>0</v>
      </c>
      <c r="D67" s="8">
        <v>0</v>
      </c>
      <c r="E67" s="8">
        <v>4880</v>
      </c>
      <c r="F67" s="8">
        <v>0</v>
      </c>
      <c r="G67" s="8">
        <v>0</v>
      </c>
      <c r="H67" s="8">
        <v>0</v>
      </c>
      <c r="I67" s="8">
        <v>0</v>
      </c>
      <c r="J67" s="8">
        <v>2095.30125</v>
      </c>
      <c r="K67" s="8">
        <v>231.52500000000001</v>
      </c>
      <c r="L67" s="8">
        <v>3195.0450000000001</v>
      </c>
      <c r="M67" s="8">
        <v>2153.1825000000003</v>
      </c>
      <c r="N67" s="8">
        <v>567.23625000000004</v>
      </c>
      <c r="O67" s="8">
        <f t="shared" si="7"/>
        <v>13122.29</v>
      </c>
      <c r="P67" s="10"/>
    </row>
    <row r="68" spans="1:16" x14ac:dyDescent="0.25">
      <c r="A68" s="5" t="s">
        <v>135</v>
      </c>
      <c r="B68" s="5" t="s">
        <v>136</v>
      </c>
      <c r="C68" s="8">
        <v>2620</v>
      </c>
      <c r="D68" s="8">
        <v>3620</v>
      </c>
      <c r="E68" s="8">
        <v>9140</v>
      </c>
      <c r="F68" s="8">
        <v>6940</v>
      </c>
      <c r="G68" s="8">
        <v>4160</v>
      </c>
      <c r="H68" s="8">
        <v>4420</v>
      </c>
      <c r="I68" s="8">
        <v>4100</v>
      </c>
      <c r="J68" s="8">
        <v>5371.380000000001</v>
      </c>
      <c r="K68" s="8">
        <v>3426.57</v>
      </c>
      <c r="L68" s="8">
        <v>3472.875</v>
      </c>
      <c r="M68" s="8">
        <v>4595.7712500000007</v>
      </c>
      <c r="N68" s="8">
        <v>4213.7550000000001</v>
      </c>
      <c r="O68" s="8">
        <f t="shared" si="7"/>
        <v>56080.35125</v>
      </c>
      <c r="P68" s="10"/>
    </row>
    <row r="69" spans="1:16" x14ac:dyDescent="0.25">
      <c r="A69" s="14" t="s">
        <v>137</v>
      </c>
      <c r="B69" s="5" t="s">
        <v>138</v>
      </c>
      <c r="C69" s="8">
        <v>0</v>
      </c>
      <c r="D69" s="8">
        <v>0</v>
      </c>
      <c r="E69" s="8">
        <v>148600</v>
      </c>
      <c r="F69" s="8">
        <v>118360</v>
      </c>
      <c r="G69" s="8">
        <v>78210</v>
      </c>
      <c r="H69" s="8">
        <v>98610</v>
      </c>
      <c r="I69" s="8">
        <v>116670</v>
      </c>
      <c r="J69" s="8">
        <v>45000</v>
      </c>
      <c r="K69" s="8">
        <v>30000</v>
      </c>
      <c r="L69" s="8">
        <v>30000</v>
      </c>
      <c r="M69" s="8">
        <v>30000</v>
      </c>
      <c r="N69" s="8">
        <v>30000</v>
      </c>
      <c r="O69" s="8">
        <f t="shared" si="7"/>
        <v>725450</v>
      </c>
      <c r="P69" s="10"/>
    </row>
    <row r="70" spans="1:16" x14ac:dyDescent="0.25">
      <c r="A70" s="5" t="s">
        <v>139</v>
      </c>
      <c r="B70" s="5" t="s">
        <v>140</v>
      </c>
      <c r="C70" s="8">
        <v>22680</v>
      </c>
      <c r="D70" s="8">
        <v>12540</v>
      </c>
      <c r="E70" s="8">
        <v>16740</v>
      </c>
      <c r="F70" s="8">
        <v>2280</v>
      </c>
      <c r="G70" s="8">
        <v>1380</v>
      </c>
      <c r="H70" s="8">
        <v>2310</v>
      </c>
      <c r="I70" s="8">
        <v>9480</v>
      </c>
      <c r="J70" s="8">
        <v>4000</v>
      </c>
      <c r="K70" s="8">
        <v>3000</v>
      </c>
      <c r="L70" s="8">
        <v>3000</v>
      </c>
      <c r="M70" s="8">
        <v>3000</v>
      </c>
      <c r="N70" s="8">
        <v>3000</v>
      </c>
      <c r="O70" s="8">
        <f t="shared" si="7"/>
        <v>83410</v>
      </c>
      <c r="P70" s="10"/>
    </row>
    <row r="71" spans="1:16" x14ac:dyDescent="0.25">
      <c r="A71" s="14" t="s">
        <v>141</v>
      </c>
      <c r="B71" s="5" t="s">
        <v>142</v>
      </c>
      <c r="C71" s="8">
        <v>24405</v>
      </c>
      <c r="D71" s="8">
        <v>18919.419999999998</v>
      </c>
      <c r="E71" s="8">
        <v>35250</v>
      </c>
      <c r="F71" s="8">
        <v>19500</v>
      </c>
      <c r="G71" s="8">
        <v>-18195.8</v>
      </c>
      <c r="H71" s="8">
        <v>7590</v>
      </c>
      <c r="I71" s="8">
        <v>12435</v>
      </c>
      <c r="J71" s="8">
        <v>4000</v>
      </c>
      <c r="K71" s="8">
        <v>4000</v>
      </c>
      <c r="L71" s="8">
        <v>4000</v>
      </c>
      <c r="M71" s="8">
        <v>4000</v>
      </c>
      <c r="N71" s="8">
        <v>4000</v>
      </c>
      <c r="O71" s="8">
        <f t="shared" si="7"/>
        <v>119903.62</v>
      </c>
      <c r="P71" s="10"/>
    </row>
    <row r="72" spans="1:16" x14ac:dyDescent="0.25">
      <c r="A72" s="14" t="s">
        <v>143</v>
      </c>
      <c r="B72" s="5" t="s">
        <v>144</v>
      </c>
      <c r="C72" s="8">
        <v>1046</v>
      </c>
      <c r="D72" s="8">
        <v>2027</v>
      </c>
      <c r="E72" s="8">
        <v>3600.5</v>
      </c>
      <c r="F72" s="8">
        <v>531</v>
      </c>
      <c r="G72" s="8">
        <v>879.5</v>
      </c>
      <c r="H72" s="8">
        <v>1294</v>
      </c>
      <c r="I72" s="8">
        <v>1948.5</v>
      </c>
      <c r="J72" s="8"/>
      <c r="K72" s="8"/>
      <c r="L72" s="8"/>
      <c r="M72" s="8"/>
      <c r="N72" s="8"/>
      <c r="O72" s="8">
        <f t="shared" si="7"/>
        <v>11326.5</v>
      </c>
      <c r="P72" s="10"/>
    </row>
    <row r="73" spans="1:16" s="7" customFormat="1" x14ac:dyDescent="0.25">
      <c r="A73" s="16"/>
      <c r="B73" s="11" t="s">
        <v>145</v>
      </c>
      <c r="C73" s="6">
        <v>0</v>
      </c>
      <c r="D73" s="6">
        <v>0</v>
      </c>
      <c r="E73" s="6">
        <v>60000</v>
      </c>
      <c r="F73" s="6">
        <v>10000</v>
      </c>
      <c r="G73" s="6">
        <v>10000</v>
      </c>
      <c r="H73" s="6">
        <v>0</v>
      </c>
      <c r="I73" s="6">
        <f>60000+10000</f>
        <v>70000</v>
      </c>
      <c r="J73" s="6">
        <v>60000</v>
      </c>
      <c r="K73" s="6">
        <v>10000</v>
      </c>
      <c r="L73" s="6">
        <v>10000</v>
      </c>
      <c r="M73" s="6">
        <v>60000</v>
      </c>
      <c r="N73" s="6">
        <v>0</v>
      </c>
      <c r="O73" s="6">
        <f>SUM(C73:N73)</f>
        <v>290000</v>
      </c>
      <c r="P73" s="12"/>
    </row>
    <row r="74" spans="1:16" s="7" customFormat="1" x14ac:dyDescent="0.25">
      <c r="A74" s="16" t="s">
        <v>146</v>
      </c>
      <c r="B74" s="11" t="s">
        <v>147</v>
      </c>
      <c r="C74" s="6">
        <v>0</v>
      </c>
      <c r="D74" s="6">
        <v>0</v>
      </c>
      <c r="E74" s="6">
        <v>18010</v>
      </c>
      <c r="F74" s="6">
        <v>260</v>
      </c>
      <c r="G74" s="6">
        <v>250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f>SUM(C74:N74)</f>
        <v>18520</v>
      </c>
      <c r="P74" s="12"/>
    </row>
    <row r="75" spans="1:16" s="7" customFormat="1" x14ac:dyDescent="0.25">
      <c r="A75" s="5" t="s">
        <v>148</v>
      </c>
      <c r="B75" s="5" t="s">
        <v>149</v>
      </c>
      <c r="C75" s="6">
        <f t="shared" ref="C75:O75" si="8">SUM(C76:C77)</f>
        <v>0</v>
      </c>
      <c r="D75" s="6">
        <f t="shared" si="8"/>
        <v>0</v>
      </c>
      <c r="E75" s="6">
        <f t="shared" si="8"/>
        <v>0</v>
      </c>
      <c r="F75" s="6">
        <f t="shared" si="8"/>
        <v>1651.09</v>
      </c>
      <c r="G75" s="6">
        <f t="shared" si="8"/>
        <v>4193.4399999999996</v>
      </c>
      <c r="H75" s="6">
        <f t="shared" si="8"/>
        <v>4055.98</v>
      </c>
      <c r="I75" s="6">
        <f t="shared" si="8"/>
        <v>6500.06</v>
      </c>
      <c r="J75" s="6">
        <f t="shared" si="8"/>
        <v>4000</v>
      </c>
      <c r="K75" s="6">
        <f t="shared" si="8"/>
        <v>4000</v>
      </c>
      <c r="L75" s="6">
        <f t="shared" si="8"/>
        <v>4000</v>
      </c>
      <c r="M75" s="6">
        <f t="shared" si="8"/>
        <v>4000</v>
      </c>
      <c r="N75" s="6">
        <f t="shared" si="8"/>
        <v>1500</v>
      </c>
      <c r="O75" s="6">
        <f t="shared" si="8"/>
        <v>33900.57</v>
      </c>
      <c r="P75" s="12"/>
    </row>
    <row r="76" spans="1:16" x14ac:dyDescent="0.25">
      <c r="A76" s="14" t="s">
        <v>150</v>
      </c>
      <c r="B76" s="11" t="s">
        <v>151</v>
      </c>
      <c r="C76" s="8">
        <v>0</v>
      </c>
      <c r="D76" s="8">
        <v>0</v>
      </c>
      <c r="E76" s="8">
        <v>0</v>
      </c>
      <c r="F76" s="8">
        <v>1651.09</v>
      </c>
      <c r="G76" s="8">
        <v>4193.4399999999996</v>
      </c>
      <c r="H76" s="8">
        <v>4055.98</v>
      </c>
      <c r="I76" s="8">
        <v>6500.06</v>
      </c>
      <c r="J76" s="8">
        <v>4000</v>
      </c>
      <c r="K76" s="8">
        <v>4000</v>
      </c>
      <c r="L76" s="8">
        <v>4000</v>
      </c>
      <c r="M76" s="8">
        <v>4000</v>
      </c>
      <c r="N76" s="8">
        <v>1500</v>
      </c>
      <c r="O76" s="8">
        <f>SUM(C76:N76)</f>
        <v>33900.57</v>
      </c>
      <c r="P76" s="10"/>
    </row>
    <row r="77" spans="1:16" x14ac:dyDescent="0.25">
      <c r="A77" s="5" t="s">
        <v>152</v>
      </c>
      <c r="B77" s="5" t="s">
        <v>153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f>SUM(C77:N77)</f>
        <v>0</v>
      </c>
      <c r="P77" s="10"/>
    </row>
    <row r="78" spans="1:16" s="7" customFormat="1" x14ac:dyDescent="0.25">
      <c r="A78" s="5" t="s">
        <v>154</v>
      </c>
      <c r="B78" s="5" t="s">
        <v>155</v>
      </c>
      <c r="C78" s="6">
        <f>SUM(C79:C89)</f>
        <v>332414.5</v>
      </c>
      <c r="D78" s="6">
        <f t="shared" ref="D78:O78" si="9">SUM(D79:D89)</f>
        <v>440388.5</v>
      </c>
      <c r="E78" s="6">
        <f>SUM(E79:E89)</f>
        <v>898676.5</v>
      </c>
      <c r="F78" s="6">
        <f t="shared" si="9"/>
        <v>516648.5</v>
      </c>
      <c r="G78" s="6">
        <f t="shared" si="9"/>
        <v>322670</v>
      </c>
      <c r="H78" s="6">
        <f t="shared" si="9"/>
        <v>402047</v>
      </c>
      <c r="I78" s="6">
        <f>SUM(I79:I89)</f>
        <v>697198.5</v>
      </c>
      <c r="J78" s="6">
        <f t="shared" si="9"/>
        <v>330640.87033000001</v>
      </c>
      <c r="K78" s="6">
        <f t="shared" si="9"/>
        <v>208927.55421000003</v>
      </c>
      <c r="L78" s="6">
        <f t="shared" si="9"/>
        <v>196813.68739749998</v>
      </c>
      <c r="M78" s="6">
        <f t="shared" si="9"/>
        <v>280113.93053499999</v>
      </c>
      <c r="N78" s="6">
        <f t="shared" si="9"/>
        <v>257939.46628499997</v>
      </c>
      <c r="O78" s="6">
        <f t="shared" si="9"/>
        <v>4884479.0087575</v>
      </c>
      <c r="P78" s="12"/>
    </row>
    <row r="79" spans="1:16" x14ac:dyDescent="0.25">
      <c r="A79" s="5" t="s">
        <v>156</v>
      </c>
      <c r="B79" s="5" t="s">
        <v>67</v>
      </c>
      <c r="C79" s="8">
        <v>5379</v>
      </c>
      <c r="D79" s="8">
        <v>6996</v>
      </c>
      <c r="E79" s="8">
        <v>21648</v>
      </c>
      <c r="F79" s="8">
        <v>8415</v>
      </c>
      <c r="G79" s="8">
        <v>3168</v>
      </c>
      <c r="H79" s="8">
        <v>2013</v>
      </c>
      <c r="I79" s="8">
        <v>10494</v>
      </c>
      <c r="J79" s="8">
        <v>17987.507999999998</v>
      </c>
      <c r="K79" s="8">
        <v>9402.5609999999997</v>
      </c>
      <c r="L79" s="8">
        <v>13408.8696</v>
      </c>
      <c r="M79" s="8">
        <v>13981.1994</v>
      </c>
      <c r="N79" s="8">
        <v>10547.220600000001</v>
      </c>
      <c r="O79" s="8">
        <f>SUM(C79:N79)</f>
        <v>123440.35860000001</v>
      </c>
      <c r="P79" s="10"/>
    </row>
    <row r="80" spans="1:16" x14ac:dyDescent="0.25">
      <c r="A80" s="5" t="s">
        <v>157</v>
      </c>
      <c r="B80" s="5" t="s">
        <v>69</v>
      </c>
      <c r="C80" s="8">
        <v>1826</v>
      </c>
      <c r="D80" s="8">
        <v>1628</v>
      </c>
      <c r="E80" s="8">
        <v>5412</v>
      </c>
      <c r="F80" s="8">
        <v>2530</v>
      </c>
      <c r="G80" s="8">
        <v>1254</v>
      </c>
      <c r="H80" s="8">
        <v>682</v>
      </c>
      <c r="I80" s="8">
        <v>3344</v>
      </c>
      <c r="J80" s="8">
        <v>6377.3891999999996</v>
      </c>
      <c r="K80" s="8">
        <v>2452.8420000000001</v>
      </c>
      <c r="L80" s="8">
        <v>3761.0244000000002</v>
      </c>
      <c r="M80" s="8">
        <v>4851.1764000000003</v>
      </c>
      <c r="N80" s="8">
        <v>5995.8359999999993</v>
      </c>
      <c r="O80" s="8">
        <f t="shared" ref="O80:O85" si="10">SUM(C80:N80)</f>
        <v>40114.267999999996</v>
      </c>
      <c r="P80" s="10"/>
    </row>
    <row r="81" spans="1:18" x14ac:dyDescent="0.25">
      <c r="A81" s="5" t="s">
        <v>158</v>
      </c>
      <c r="B81" s="5" t="s">
        <v>60</v>
      </c>
      <c r="C81" s="8">
        <v>22714</v>
      </c>
      <c r="D81" s="8">
        <v>57416</v>
      </c>
      <c r="E81" s="8">
        <v>94242</v>
      </c>
      <c r="F81" s="8">
        <v>54393</v>
      </c>
      <c r="G81" s="8">
        <v>57018</v>
      </c>
      <c r="H81" s="8">
        <v>103618</v>
      </c>
      <c r="I81" s="8">
        <v>76571</v>
      </c>
      <c r="J81" s="8">
        <v>30126.350519999996</v>
      </c>
      <c r="K81" s="8">
        <v>24529.782690000004</v>
      </c>
      <c r="L81" s="8">
        <v>23763.950910000003</v>
      </c>
      <c r="M81" s="8">
        <v>36551.433869999993</v>
      </c>
      <c r="N81" s="8">
        <v>31205.600999999999</v>
      </c>
      <c r="O81" s="8">
        <f t="shared" si="10"/>
        <v>612149.11898999999</v>
      </c>
      <c r="P81" s="10"/>
    </row>
    <row r="82" spans="1:18" x14ac:dyDescent="0.25">
      <c r="A82" s="5" t="s">
        <v>159</v>
      </c>
      <c r="B82" s="5" t="s">
        <v>160</v>
      </c>
      <c r="C82" s="8">
        <v>8487.5</v>
      </c>
      <c r="D82" s="8">
        <v>11377.5</v>
      </c>
      <c r="E82" s="8">
        <v>25920.5</v>
      </c>
      <c r="F82" s="8">
        <v>11357.5</v>
      </c>
      <c r="G82" s="8">
        <v>13092</v>
      </c>
      <c r="H82" s="8">
        <v>19077</v>
      </c>
      <c r="I82" s="8">
        <v>16078.5</v>
      </c>
      <c r="J82" s="8">
        <v>11270</v>
      </c>
      <c r="K82" s="8">
        <v>10580</v>
      </c>
      <c r="L82" s="8">
        <v>8280</v>
      </c>
      <c r="M82" s="8">
        <v>10810</v>
      </c>
      <c r="N82" s="8">
        <v>8569.5671249999996</v>
      </c>
      <c r="O82" s="8">
        <f t="shared" si="10"/>
        <v>154900.067125</v>
      </c>
      <c r="P82" s="10"/>
    </row>
    <row r="83" spans="1:18" x14ac:dyDescent="0.25">
      <c r="A83" s="5" t="s">
        <v>161</v>
      </c>
      <c r="B83" s="5" t="s">
        <v>26</v>
      </c>
      <c r="C83" s="8">
        <v>9050</v>
      </c>
      <c r="D83" s="8">
        <v>13421</v>
      </c>
      <c r="E83" s="8">
        <v>27385</v>
      </c>
      <c r="F83" s="8">
        <v>18698</v>
      </c>
      <c r="G83" s="8">
        <v>22384</v>
      </c>
      <c r="H83" s="8">
        <v>40253</v>
      </c>
      <c r="I83" s="8">
        <v>17739</v>
      </c>
      <c r="J83" s="8">
        <v>12074.999999999998</v>
      </c>
      <c r="K83" s="8">
        <v>8395</v>
      </c>
      <c r="L83" s="8">
        <v>7366.3537500000002</v>
      </c>
      <c r="M83" s="8">
        <v>10465</v>
      </c>
      <c r="N83" s="8">
        <v>7704.9999999999991</v>
      </c>
      <c r="O83" s="8">
        <f t="shared" si="10"/>
        <v>194936.35375000001</v>
      </c>
      <c r="P83" s="10"/>
    </row>
    <row r="84" spans="1:18" x14ac:dyDescent="0.25">
      <c r="A84" s="5" t="s">
        <v>162</v>
      </c>
      <c r="B84" s="5" t="s">
        <v>85</v>
      </c>
      <c r="C84" s="8">
        <v>34637</v>
      </c>
      <c r="D84" s="8">
        <v>60244</v>
      </c>
      <c r="E84" s="8">
        <v>107255</v>
      </c>
      <c r="F84" s="8">
        <v>70455</v>
      </c>
      <c r="G84" s="8">
        <v>61442</v>
      </c>
      <c r="H84" s="8">
        <v>81780</v>
      </c>
      <c r="I84" s="8">
        <v>82774</v>
      </c>
      <c r="J84" s="8">
        <v>39215</v>
      </c>
      <c r="K84" s="8">
        <v>30704.999999999996</v>
      </c>
      <c r="L84" s="8">
        <v>21970.371937499996</v>
      </c>
      <c r="M84" s="8">
        <v>39560</v>
      </c>
      <c r="N84" s="8">
        <v>27829.999999999996</v>
      </c>
      <c r="O84" s="8">
        <f t="shared" si="10"/>
        <v>657867.37193749996</v>
      </c>
      <c r="P84" s="10"/>
    </row>
    <row r="85" spans="1:18" x14ac:dyDescent="0.25">
      <c r="A85" s="5" t="s">
        <v>163</v>
      </c>
      <c r="B85" s="5" t="s">
        <v>164</v>
      </c>
      <c r="C85" s="8">
        <v>0</v>
      </c>
      <c r="D85" s="8">
        <v>14220</v>
      </c>
      <c r="E85" s="8">
        <v>20640</v>
      </c>
      <c r="F85" s="8">
        <v>26280</v>
      </c>
      <c r="G85" s="8">
        <v>0</v>
      </c>
      <c r="H85" s="8">
        <v>9240</v>
      </c>
      <c r="I85" s="8">
        <v>17670</v>
      </c>
      <c r="J85" s="8">
        <v>13137.390000000001</v>
      </c>
      <c r="K85" s="8">
        <v>5199.3899999999994</v>
      </c>
      <c r="L85" s="8">
        <v>10755.99</v>
      </c>
      <c r="M85" s="8">
        <v>4842.18</v>
      </c>
      <c r="N85" s="8">
        <v>0</v>
      </c>
      <c r="O85" s="8">
        <f t="shared" si="10"/>
        <v>121984.95000000001</v>
      </c>
    </row>
    <row r="86" spans="1:18" x14ac:dyDescent="0.25">
      <c r="A86" s="5" t="s">
        <v>165</v>
      </c>
      <c r="B86" s="5" t="s">
        <v>166</v>
      </c>
      <c r="C86" s="8">
        <v>191040</v>
      </c>
      <c r="D86" s="8">
        <v>203040</v>
      </c>
      <c r="E86" s="8">
        <v>446920</v>
      </c>
      <c r="F86" s="8">
        <v>229560</v>
      </c>
      <c r="G86" s="8">
        <v>111960</v>
      </c>
      <c r="H86" s="8">
        <v>83000</v>
      </c>
      <c r="I86" s="8">
        <v>341400</v>
      </c>
      <c r="J86" s="8">
        <v>140989.35816</v>
      </c>
      <c r="K86" s="8">
        <v>87517.402560000017</v>
      </c>
      <c r="L86" s="8">
        <v>75056.965199999991</v>
      </c>
      <c r="M86" s="8">
        <v>121759.07687999999</v>
      </c>
      <c r="N86" s="8">
        <v>118423.21175999999</v>
      </c>
      <c r="O86" s="8">
        <f>SUM(C86:N86)</f>
        <v>2150666.01456</v>
      </c>
    </row>
    <row r="87" spans="1:18" x14ac:dyDescent="0.25">
      <c r="A87" s="5" t="s">
        <v>167</v>
      </c>
      <c r="B87" s="5" t="s">
        <v>168</v>
      </c>
      <c r="C87" s="8">
        <v>51330</v>
      </c>
      <c r="D87" s="8">
        <v>58725</v>
      </c>
      <c r="E87" s="8">
        <v>124961</v>
      </c>
      <c r="F87" s="8">
        <v>79895</v>
      </c>
      <c r="G87" s="8">
        <v>34771</v>
      </c>
      <c r="H87" s="8">
        <v>29609</v>
      </c>
      <c r="I87" s="8">
        <v>114202</v>
      </c>
      <c r="J87" s="8">
        <v>52436.311199999996</v>
      </c>
      <c r="K87" s="8">
        <v>26005.575960000002</v>
      </c>
      <c r="L87" s="8">
        <v>22675.161599999999</v>
      </c>
      <c r="M87" s="8">
        <v>33445.863359999996</v>
      </c>
      <c r="N87" s="8">
        <v>41453.029799999997</v>
      </c>
      <c r="O87" s="8">
        <f t="shared" ref="O87:O89" si="11">SUM(C87:N87)</f>
        <v>669508.94192000001</v>
      </c>
    </row>
    <row r="88" spans="1:18" x14ac:dyDescent="0.25">
      <c r="A88" s="17" t="s">
        <v>169</v>
      </c>
      <c r="B88" s="5" t="s">
        <v>126</v>
      </c>
      <c r="C88" s="8"/>
      <c r="D88" s="8">
        <v>40</v>
      </c>
      <c r="E88" s="8"/>
      <c r="F88" s="8">
        <v>-1</v>
      </c>
      <c r="G88" s="8">
        <v>141</v>
      </c>
      <c r="H88" s="8">
        <v>0</v>
      </c>
      <c r="I88" s="8">
        <v>0</v>
      </c>
      <c r="J88" s="8"/>
      <c r="K88" s="8"/>
      <c r="L88" s="8"/>
      <c r="M88" s="8"/>
      <c r="N88" s="8"/>
      <c r="O88" s="8">
        <f t="shared" si="11"/>
        <v>180</v>
      </c>
    </row>
    <row r="89" spans="1:18" x14ac:dyDescent="0.25">
      <c r="A89" s="5" t="s">
        <v>170</v>
      </c>
      <c r="B89" s="5" t="s">
        <v>32</v>
      </c>
      <c r="C89" s="8">
        <v>7951</v>
      </c>
      <c r="D89" s="8">
        <v>13281</v>
      </c>
      <c r="E89" s="8">
        <v>24293</v>
      </c>
      <c r="F89" s="8">
        <v>15066</v>
      </c>
      <c r="G89" s="8">
        <v>17440</v>
      </c>
      <c r="H89" s="8">
        <v>32775</v>
      </c>
      <c r="I89" s="8">
        <v>16926</v>
      </c>
      <c r="J89" s="8">
        <v>7026.5632500000002</v>
      </c>
      <c r="K89" s="8">
        <v>4140</v>
      </c>
      <c r="L89" s="8">
        <v>9775</v>
      </c>
      <c r="M89" s="8">
        <v>3848.0006249999997</v>
      </c>
      <c r="N89" s="8">
        <v>6209.9999999999991</v>
      </c>
      <c r="O89" s="8">
        <f t="shared" si="11"/>
        <v>158731.56387499999</v>
      </c>
    </row>
    <row r="90" spans="1:18" x14ac:dyDescent="0.25">
      <c r="A90" s="16"/>
      <c r="B90" s="11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1:18" x14ac:dyDescent="0.25">
      <c r="A91" s="5" t="s">
        <v>171</v>
      </c>
      <c r="B91" s="5" t="s">
        <v>172</v>
      </c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1:18" x14ac:dyDescent="0.25">
      <c r="A92" s="5" t="s">
        <v>173</v>
      </c>
      <c r="B92" s="5" t="s">
        <v>174</v>
      </c>
      <c r="C92" s="6">
        <v>869137</v>
      </c>
      <c r="D92" s="6">
        <v>869137</v>
      </c>
      <c r="E92" s="6">
        <v>869137</v>
      </c>
      <c r="F92" s="6">
        <v>869137</v>
      </c>
      <c r="G92" s="6">
        <v>869137</v>
      </c>
      <c r="H92" s="6">
        <v>869137</v>
      </c>
      <c r="I92" s="6">
        <v>869137</v>
      </c>
      <c r="J92" s="6">
        <v>869136.47100000002</v>
      </c>
      <c r="K92" s="6">
        <v>869136.47100000002</v>
      </c>
      <c r="L92" s="6">
        <v>869136.47100000002</v>
      </c>
      <c r="M92" s="6">
        <v>869136.47100000002</v>
      </c>
      <c r="N92" s="6">
        <v>869136.47100000002</v>
      </c>
      <c r="O92" s="6">
        <f>SUM(C92:N92)</f>
        <v>10429641.355000002</v>
      </c>
    </row>
    <row r="93" spans="1:18" s="7" customFormat="1" x14ac:dyDescent="0.25">
      <c r="A93" s="9" t="s">
        <v>175</v>
      </c>
      <c r="B93" s="11" t="s">
        <v>176</v>
      </c>
      <c r="C93" s="6"/>
      <c r="D93" s="6"/>
      <c r="E93" s="6">
        <v>69714</v>
      </c>
      <c r="F93" s="6">
        <v>0</v>
      </c>
      <c r="G93" s="6">
        <v>0</v>
      </c>
      <c r="H93" s="6">
        <v>0</v>
      </c>
      <c r="I93" s="6">
        <v>0</v>
      </c>
      <c r="J93" s="6">
        <v>500000</v>
      </c>
      <c r="K93" s="6">
        <v>0</v>
      </c>
      <c r="L93" s="6">
        <v>0</v>
      </c>
      <c r="M93" s="6"/>
      <c r="N93" s="6"/>
      <c r="O93" s="6">
        <f>SUM(C93:N93)</f>
        <v>569714</v>
      </c>
      <c r="Q93" s="19"/>
    </row>
    <row r="94" spans="1:18" s="7" customFormat="1" x14ac:dyDescent="0.25">
      <c r="A94" s="16"/>
      <c r="B94" s="11"/>
      <c r="C94" s="20"/>
      <c r="D94" s="2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2"/>
      <c r="Q94" s="2"/>
    </row>
    <row r="95" spans="1:18" x14ac:dyDescent="0.25">
      <c r="A95" s="20"/>
      <c r="B95" s="20" t="s">
        <v>177</v>
      </c>
      <c r="C95" s="6">
        <f t="shared" ref="C95:O95" si="12">+C7+C16+C21+C31+C73+C74+C75+C78+C92+C93</f>
        <v>2418222.7000000002</v>
      </c>
      <c r="D95" s="6">
        <f t="shared" si="12"/>
        <v>2844115.17</v>
      </c>
      <c r="E95" s="6">
        <f>+E7+E16+E21+E31+E73+E74+E75+E78+E92+E93</f>
        <v>6947359.9400000004</v>
      </c>
      <c r="F95" s="6">
        <f t="shared" si="12"/>
        <v>4174687.48</v>
      </c>
      <c r="G95" s="6">
        <f t="shared" si="12"/>
        <v>3141878.49</v>
      </c>
      <c r="H95" s="6">
        <f t="shared" si="12"/>
        <v>3800302.9</v>
      </c>
      <c r="I95" s="6">
        <f t="shared" si="12"/>
        <v>3860896.0500000003</v>
      </c>
      <c r="J95" s="6">
        <f t="shared" si="12"/>
        <v>3612307.7734912499</v>
      </c>
      <c r="K95" s="6">
        <f t="shared" si="12"/>
        <v>2348233.3993562502</v>
      </c>
      <c r="L95" s="6">
        <f t="shared" si="12"/>
        <v>2453867.5733125005</v>
      </c>
      <c r="M95" s="6">
        <f t="shared" si="12"/>
        <v>2595819.1267476003</v>
      </c>
      <c r="N95" s="6">
        <f t="shared" si="12"/>
        <v>2609302.8587675001</v>
      </c>
      <c r="O95" s="6">
        <f t="shared" si="12"/>
        <v>40806993.461675107</v>
      </c>
    </row>
    <row r="96" spans="1:18" s="7" customFormat="1" x14ac:dyDescent="0.25">
      <c r="A96" s="21"/>
      <c r="B96" s="3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9"/>
    </row>
    <row r="97" spans="1:17" x14ac:dyDescent="0.25">
      <c r="B97" s="3"/>
      <c r="I97" s="22"/>
      <c r="Q97" s="12"/>
    </row>
    <row r="98" spans="1:17" x14ac:dyDescent="0.25">
      <c r="A98" s="21"/>
      <c r="B98" s="3"/>
      <c r="E98" s="10"/>
      <c r="F98" s="10"/>
      <c r="G98" s="10"/>
      <c r="H98" s="10"/>
      <c r="I98" s="10"/>
      <c r="J98" s="10"/>
      <c r="K98" s="10"/>
    </row>
    <row r="99" spans="1:17" x14ac:dyDescent="0.25">
      <c r="A99" s="91" t="s">
        <v>178</v>
      </c>
      <c r="B99" s="91"/>
      <c r="C99" s="91"/>
      <c r="D99" s="91"/>
      <c r="E99" s="91"/>
      <c r="F99" s="22"/>
      <c r="I99" s="10"/>
      <c r="J99" s="3"/>
      <c r="K99" s="10"/>
      <c r="Q99" s="22"/>
    </row>
    <row r="100" spans="1:17" x14ac:dyDescent="0.25">
      <c r="A100" s="23" t="s">
        <v>179</v>
      </c>
      <c r="B100" s="24"/>
      <c r="C100" s="24"/>
      <c r="D100" s="24"/>
      <c r="E100" s="24"/>
      <c r="I100" s="3"/>
      <c r="J100" s="3"/>
      <c r="K100" s="3"/>
    </row>
    <row r="101" spans="1:17" x14ac:dyDescent="0.25">
      <c r="A101" s="25"/>
      <c r="B101" s="26"/>
      <c r="C101" s="26"/>
      <c r="D101" s="26"/>
      <c r="E101" s="26"/>
      <c r="I101" s="3"/>
      <c r="J101" s="3"/>
      <c r="K101" s="3"/>
    </row>
    <row r="102" spans="1:17" x14ac:dyDescent="0.25">
      <c r="A102" s="25" t="s">
        <v>180</v>
      </c>
      <c r="B102" s="26"/>
      <c r="C102" s="26"/>
      <c r="D102" s="26"/>
      <c r="E102" s="26"/>
      <c r="I102" s="3"/>
      <c r="J102" s="3"/>
      <c r="K102" s="3"/>
    </row>
    <row r="103" spans="1:17" x14ac:dyDescent="0.25">
      <c r="A103" s="27" t="s">
        <v>181</v>
      </c>
      <c r="B103" s="26"/>
      <c r="C103" s="26"/>
      <c r="D103" s="26"/>
      <c r="E103" s="26"/>
      <c r="I103" s="1"/>
      <c r="J103" s="1"/>
      <c r="K103" s="1"/>
    </row>
    <row r="104" spans="1:17" x14ac:dyDescent="0.25">
      <c r="A104" s="26"/>
      <c r="B104" s="3"/>
      <c r="D104" s="28" t="s">
        <v>182</v>
      </c>
      <c r="E104" s="28"/>
      <c r="I104" s="1"/>
      <c r="J104" s="1"/>
      <c r="K104" s="1"/>
    </row>
    <row r="105" spans="1:17" x14ac:dyDescent="0.25">
      <c r="A105" s="26"/>
      <c r="B105" s="3"/>
      <c r="D105" s="29" t="s">
        <v>183</v>
      </c>
      <c r="E105" s="29"/>
      <c r="I105" s="1"/>
      <c r="J105" s="1"/>
      <c r="K105" s="1"/>
    </row>
    <row r="106" spans="1:17" x14ac:dyDescent="0.25">
      <c r="A106" s="30" t="s">
        <v>184</v>
      </c>
      <c r="B106" s="3"/>
      <c r="D106" s="28"/>
      <c r="E106" s="27"/>
      <c r="I106" s="1"/>
      <c r="J106" s="1"/>
      <c r="K106" s="1"/>
    </row>
    <row r="107" spans="1:17" x14ac:dyDescent="0.25">
      <c r="A107" s="26" t="s">
        <v>185</v>
      </c>
      <c r="B107" s="31"/>
      <c r="C107" s="31"/>
      <c r="D107" s="27"/>
      <c r="E107" s="27"/>
      <c r="I107" s="4"/>
      <c r="J107" s="4"/>
      <c r="K107" s="4"/>
    </row>
    <row r="108" spans="1:17" x14ac:dyDescent="0.25">
      <c r="A108" s="32"/>
      <c r="B108" s="3"/>
      <c r="D108" s="33" t="s">
        <v>186</v>
      </c>
      <c r="E108" s="30"/>
      <c r="I108" s="34"/>
      <c r="J108" s="34"/>
      <c r="K108" s="34"/>
    </row>
    <row r="109" spans="1:17" x14ac:dyDescent="0.25">
      <c r="A109" s="26"/>
      <c r="B109" s="3"/>
      <c r="D109" s="29" t="s">
        <v>187</v>
      </c>
      <c r="E109" s="29"/>
      <c r="I109" s="34"/>
      <c r="J109" s="34"/>
      <c r="K109" s="34"/>
    </row>
    <row r="110" spans="1:17" x14ac:dyDescent="0.25">
      <c r="A110" s="25" t="s">
        <v>188</v>
      </c>
      <c r="B110" s="3"/>
      <c r="D110" s="27"/>
      <c r="E110" s="27"/>
      <c r="I110" s="34"/>
      <c r="J110" s="34"/>
      <c r="K110" s="34"/>
    </row>
    <row r="111" spans="1:17" x14ac:dyDescent="0.25">
      <c r="A111" s="26" t="s">
        <v>187</v>
      </c>
      <c r="B111" s="3"/>
      <c r="D111" s="27"/>
      <c r="E111" s="27"/>
      <c r="I111" s="34"/>
      <c r="J111" s="34"/>
      <c r="K111" s="34"/>
    </row>
    <row r="112" spans="1:17" x14ac:dyDescent="0.25">
      <c r="A112" s="32"/>
      <c r="B112" s="3"/>
      <c r="D112" s="30" t="s">
        <v>189</v>
      </c>
      <c r="E112" s="30"/>
      <c r="I112" s="35"/>
      <c r="J112" s="35"/>
      <c r="K112" s="35"/>
    </row>
    <row r="113" spans="1:11" x14ac:dyDescent="0.25">
      <c r="A113" s="26"/>
      <c r="B113" s="3"/>
      <c r="D113" s="29" t="s">
        <v>187</v>
      </c>
      <c r="E113" s="29"/>
      <c r="I113" s="36"/>
      <c r="J113" s="36"/>
      <c r="K113" s="36"/>
    </row>
    <row r="114" spans="1:11" x14ac:dyDescent="0.25">
      <c r="A114" s="25" t="s">
        <v>190</v>
      </c>
      <c r="B114" s="26"/>
      <c r="C114" s="26"/>
      <c r="D114" s="26"/>
      <c r="E114" s="26"/>
      <c r="I114" s="3"/>
      <c r="J114" s="3"/>
      <c r="K114" s="3"/>
    </row>
    <row r="115" spans="1:11" x14ac:dyDescent="0.25">
      <c r="A115" s="26" t="s">
        <v>187</v>
      </c>
      <c r="B115" s="26"/>
      <c r="C115" s="26"/>
      <c r="D115" s="26"/>
      <c r="E115" s="26"/>
      <c r="I115" s="3"/>
      <c r="J115" s="3"/>
      <c r="K115" s="3"/>
    </row>
    <row r="116" spans="1:11" x14ac:dyDescent="0.25">
      <c r="D116" s="2"/>
      <c r="I116" s="3"/>
      <c r="J116" s="3"/>
      <c r="K116" s="3"/>
    </row>
    <row r="117" spans="1:11" x14ac:dyDescent="0.25">
      <c r="E117" s="3"/>
      <c r="F117" s="3"/>
      <c r="G117" s="3"/>
      <c r="H117" s="3"/>
      <c r="I117" s="3"/>
      <c r="J117" s="3"/>
      <c r="K117" s="3"/>
    </row>
  </sheetData>
  <mergeCells count="1">
    <mergeCell ref="A99:E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76"/>
  <sheetViews>
    <sheetView topLeftCell="A286" workbookViewId="0">
      <selection sqref="A1:XFD1048576"/>
    </sheetView>
  </sheetViews>
  <sheetFormatPr baseColWidth="10" defaultRowHeight="15" x14ac:dyDescent="0.25"/>
  <cols>
    <col min="1" max="1" width="8.5703125" style="2" customWidth="1"/>
    <col min="2" max="2" width="38" style="2" bestFit="1" customWidth="1"/>
    <col min="3" max="3" width="11.28515625" style="2" customWidth="1"/>
    <col min="4" max="4" width="12.85546875" style="2" customWidth="1"/>
    <col min="5" max="9" width="11.28515625" style="2" bestFit="1" customWidth="1"/>
    <col min="10" max="10" width="11.7109375" style="2" bestFit="1" customWidth="1"/>
    <col min="11" max="14" width="11.5703125" style="2" bestFit="1" customWidth="1"/>
    <col min="15" max="15" width="12.42578125" style="2" bestFit="1" customWidth="1"/>
    <col min="16" max="16384" width="11.42578125" style="2"/>
  </cols>
  <sheetData>
    <row r="1" spans="1:15" x14ac:dyDescent="0.25">
      <c r="A1" s="92" t="s">
        <v>191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x14ac:dyDescent="0.25">
      <c r="A2" s="93" t="s">
        <v>192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5" spans="1:15" x14ac:dyDescent="0.25">
      <c r="A5" s="94"/>
      <c r="B5" s="94"/>
      <c r="C5" s="38" t="s">
        <v>193</v>
      </c>
      <c r="D5" s="38" t="s">
        <v>194</v>
      </c>
      <c r="E5" s="38" t="s">
        <v>194</v>
      </c>
      <c r="F5" s="38" t="s">
        <v>194</v>
      </c>
      <c r="G5" s="38" t="s">
        <v>194</v>
      </c>
      <c r="H5" s="38" t="s">
        <v>194</v>
      </c>
      <c r="I5" s="38" t="s">
        <v>194</v>
      </c>
      <c r="J5" s="38" t="s">
        <v>194</v>
      </c>
      <c r="K5" s="38" t="s">
        <v>194</v>
      </c>
      <c r="L5" s="38" t="s">
        <v>194</v>
      </c>
      <c r="M5" s="38" t="s">
        <v>194</v>
      </c>
      <c r="N5" s="38" t="s">
        <v>194</v>
      </c>
      <c r="O5" s="38" t="s">
        <v>16</v>
      </c>
    </row>
    <row r="6" spans="1:15" x14ac:dyDescent="0.25">
      <c r="A6" s="94"/>
      <c r="B6" s="94"/>
      <c r="C6" s="38" t="s">
        <v>195</v>
      </c>
      <c r="D6" s="38" t="s">
        <v>195</v>
      </c>
      <c r="E6" s="38" t="s">
        <v>195</v>
      </c>
      <c r="F6" s="38" t="s">
        <v>195</v>
      </c>
      <c r="G6" s="38" t="s">
        <v>195</v>
      </c>
      <c r="H6" s="38" t="s">
        <v>195</v>
      </c>
      <c r="I6" s="38" t="s">
        <v>195</v>
      </c>
      <c r="J6" s="38" t="s">
        <v>195</v>
      </c>
      <c r="K6" s="38" t="s">
        <v>195</v>
      </c>
      <c r="L6" s="38" t="s">
        <v>195</v>
      </c>
      <c r="M6" s="38" t="s">
        <v>195</v>
      </c>
      <c r="N6" s="38" t="s">
        <v>195</v>
      </c>
      <c r="O6" s="38"/>
    </row>
    <row r="7" spans="1:15" x14ac:dyDescent="0.25">
      <c r="A7" s="95" t="s">
        <v>196</v>
      </c>
      <c r="B7" s="95"/>
      <c r="C7" s="38" t="s">
        <v>197</v>
      </c>
      <c r="D7" s="38" t="s">
        <v>198</v>
      </c>
      <c r="E7" s="38" t="s">
        <v>199</v>
      </c>
      <c r="F7" s="38" t="s">
        <v>200</v>
      </c>
      <c r="G7" s="38" t="s">
        <v>201</v>
      </c>
      <c r="H7" s="38" t="s">
        <v>202</v>
      </c>
      <c r="I7" s="38" t="s">
        <v>203</v>
      </c>
      <c r="J7" s="39" t="s">
        <v>204</v>
      </c>
      <c r="K7" s="39" t="s">
        <v>205</v>
      </c>
      <c r="L7" s="39" t="s">
        <v>206</v>
      </c>
      <c r="M7" s="39" t="s">
        <v>207</v>
      </c>
      <c r="N7" s="39" t="s">
        <v>208</v>
      </c>
      <c r="O7" s="39"/>
    </row>
    <row r="8" spans="1:15" x14ac:dyDescent="0.25">
      <c r="A8" s="40">
        <v>100</v>
      </c>
      <c r="B8" s="40" t="s">
        <v>209</v>
      </c>
      <c r="C8" s="41"/>
      <c r="D8" s="42"/>
      <c r="E8" s="41"/>
      <c r="F8" s="41"/>
      <c r="G8" s="41"/>
      <c r="H8" s="41"/>
      <c r="I8" s="41"/>
    </row>
    <row r="9" spans="1:15" x14ac:dyDescent="0.25">
      <c r="A9" s="43">
        <v>1131</v>
      </c>
      <c r="B9" s="43" t="s">
        <v>210</v>
      </c>
      <c r="C9" s="44">
        <v>286712.03000000003</v>
      </c>
      <c r="D9" s="44">
        <v>380342.9</v>
      </c>
      <c r="E9" s="44">
        <v>288965.32</v>
      </c>
      <c r="F9" s="44">
        <v>295684.94</v>
      </c>
      <c r="G9" s="45">
        <v>370253.12</v>
      </c>
      <c r="H9" s="44">
        <v>291814.53000000003</v>
      </c>
      <c r="I9" s="44">
        <v>293131.03000000003</v>
      </c>
      <c r="J9" s="44">
        <v>250783.06428000005</v>
      </c>
      <c r="K9" s="44">
        <v>353119.99329337501</v>
      </c>
      <c r="L9" s="44">
        <v>282403.70460225007</v>
      </c>
      <c r="M9" s="44">
        <v>280287.81846450007</v>
      </c>
      <c r="N9" s="44">
        <v>356597.85649950005</v>
      </c>
      <c r="O9" s="46">
        <f>SUM(C9:N9)</f>
        <v>3730096.3071396253</v>
      </c>
    </row>
    <row r="10" spans="1:15" x14ac:dyDescent="0.25">
      <c r="A10" s="43">
        <v>1221</v>
      </c>
      <c r="B10" s="43" t="s">
        <v>211</v>
      </c>
      <c r="C10" s="44">
        <v>41894.379999999997</v>
      </c>
      <c r="D10" s="44">
        <v>37525.08</v>
      </c>
      <c r="E10" s="44">
        <v>50220.56</v>
      </c>
      <c r="F10" s="45">
        <v>160338.97</v>
      </c>
      <c r="G10" s="45">
        <v>34763.97</v>
      </c>
      <c r="H10" s="44">
        <v>62190.83</v>
      </c>
      <c r="I10" s="44">
        <v>41983</v>
      </c>
      <c r="J10" s="44">
        <v>84761.649288750006</v>
      </c>
      <c r="K10" s="44">
        <v>82758.344996250002</v>
      </c>
      <c r="L10" s="44">
        <v>50437.489724999999</v>
      </c>
      <c r="M10" s="44">
        <v>57975.897419999899</v>
      </c>
      <c r="N10" s="44">
        <v>51702.333952500005</v>
      </c>
      <c r="O10" s="46">
        <f t="shared" ref="O10:O73" si="0">SUM(C10:N10)</f>
        <v>756552.50538250001</v>
      </c>
    </row>
    <row r="11" spans="1:15" x14ac:dyDescent="0.25">
      <c r="A11" s="43">
        <v>1311</v>
      </c>
      <c r="B11" s="43" t="s">
        <v>212</v>
      </c>
      <c r="C11" s="44"/>
      <c r="D11" s="44"/>
      <c r="E11" s="44"/>
      <c r="F11" s="44">
        <v>0</v>
      </c>
      <c r="G11" s="44">
        <v>0</v>
      </c>
      <c r="H11" s="44"/>
      <c r="I11" s="44"/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6">
        <f t="shared" si="0"/>
        <v>0</v>
      </c>
    </row>
    <row r="12" spans="1:15" x14ac:dyDescent="0.25">
      <c r="A12" s="43">
        <v>1322</v>
      </c>
      <c r="B12" s="43" t="s">
        <v>213</v>
      </c>
      <c r="C12" s="44">
        <v>6531.83</v>
      </c>
      <c r="D12" s="44">
        <v>9143.11</v>
      </c>
      <c r="E12" s="44">
        <v>7064.81</v>
      </c>
      <c r="F12" s="45">
        <v>8549.06</v>
      </c>
      <c r="G12" s="45">
        <v>8722.56</v>
      </c>
      <c r="H12" s="44">
        <v>6762.07</v>
      </c>
      <c r="I12" s="44">
        <v>7285.41</v>
      </c>
      <c r="J12" s="44">
        <v>5743.4985562500005</v>
      </c>
      <c r="K12" s="44">
        <v>6985.5873491250013</v>
      </c>
      <c r="L12" s="44">
        <v>8543.4241488750013</v>
      </c>
      <c r="M12" s="44">
        <v>6537.2403442500008</v>
      </c>
      <c r="N12" s="44">
        <v>9287.3498602500003</v>
      </c>
      <c r="O12" s="46">
        <f t="shared" si="0"/>
        <v>91155.950258750003</v>
      </c>
    </row>
    <row r="13" spans="1:15" x14ac:dyDescent="0.25">
      <c r="A13" s="43">
        <v>1323</v>
      </c>
      <c r="B13" s="43" t="s">
        <v>214</v>
      </c>
      <c r="C13" s="44">
        <v>38401.78</v>
      </c>
      <c r="D13" s="44">
        <v>24568.35</v>
      </c>
      <c r="E13" s="44">
        <v>38271.24</v>
      </c>
      <c r="F13" s="45">
        <v>37036.68</v>
      </c>
      <c r="G13" s="45">
        <v>38271.24</v>
      </c>
      <c r="H13" s="44">
        <v>36713.760000000002</v>
      </c>
      <c r="I13" s="44">
        <v>36419.47</v>
      </c>
      <c r="J13" s="44">
        <v>30033.608219999998</v>
      </c>
      <c r="K13" s="44">
        <v>32267.320903125004</v>
      </c>
      <c r="L13" s="44">
        <v>33342.887655000006</v>
      </c>
      <c r="M13" s="44">
        <v>32267.308169250005</v>
      </c>
      <c r="N13" s="44">
        <v>71720.125525125011</v>
      </c>
      <c r="O13" s="46">
        <f t="shared" si="0"/>
        <v>449313.77047250007</v>
      </c>
    </row>
    <row r="14" spans="1:15" x14ac:dyDescent="0.25">
      <c r="A14" s="43">
        <v>1324</v>
      </c>
      <c r="B14" s="43" t="s">
        <v>215</v>
      </c>
      <c r="C14" s="44">
        <v>0</v>
      </c>
      <c r="D14" s="44"/>
      <c r="E14" s="44">
        <v>634.09</v>
      </c>
      <c r="F14" s="45">
        <v>0</v>
      </c>
      <c r="G14" s="45">
        <v>0</v>
      </c>
      <c r="H14" s="44">
        <v>758.48</v>
      </c>
      <c r="I14" s="44">
        <v>31436.97</v>
      </c>
      <c r="J14" s="44">
        <v>0</v>
      </c>
      <c r="K14" s="44">
        <v>897.50666250000017</v>
      </c>
      <c r="L14" s="44">
        <v>0</v>
      </c>
      <c r="M14" s="44">
        <v>395.54888625000007</v>
      </c>
      <c r="N14" s="44">
        <v>0</v>
      </c>
      <c r="O14" s="46">
        <f t="shared" si="0"/>
        <v>34122.595548750003</v>
      </c>
    </row>
    <row r="15" spans="1:15" x14ac:dyDescent="0.25">
      <c r="A15" s="43">
        <v>1325</v>
      </c>
      <c r="B15" s="43" t="s">
        <v>216</v>
      </c>
      <c r="C15" s="44">
        <v>9903.39</v>
      </c>
      <c r="D15" s="44">
        <v>6231.36</v>
      </c>
      <c r="E15" s="44">
        <v>10407.41</v>
      </c>
      <c r="F15" s="45">
        <v>10071.69</v>
      </c>
      <c r="G15" s="45">
        <v>10407.41</v>
      </c>
      <c r="H15" s="44">
        <v>9990.67</v>
      </c>
      <c r="I15" s="44">
        <v>9916.83</v>
      </c>
      <c r="J15" s="44">
        <v>8073.6819187500014</v>
      </c>
      <c r="K15" s="44">
        <v>8668.8400837499994</v>
      </c>
      <c r="L15" s="44">
        <v>8957.8099091250024</v>
      </c>
      <c r="M15" s="44">
        <v>8668.8400837499994</v>
      </c>
      <c r="N15" s="44">
        <v>9051.111011250001</v>
      </c>
      <c r="O15" s="46">
        <f t="shared" si="0"/>
        <v>110349.043006625</v>
      </c>
    </row>
    <row r="16" spans="1:15" x14ac:dyDescent="0.25">
      <c r="A16" s="43">
        <v>1331</v>
      </c>
      <c r="B16" s="43" t="s">
        <v>217</v>
      </c>
      <c r="C16" s="44">
        <v>1019.54</v>
      </c>
      <c r="D16" s="44">
        <v>1014.05</v>
      </c>
      <c r="E16" s="44">
        <v>1918.3</v>
      </c>
      <c r="F16" s="44">
        <v>795.87</v>
      </c>
      <c r="G16" s="45">
        <v>1219.3800000000001</v>
      </c>
      <c r="H16" s="44">
        <v>2215.17</v>
      </c>
      <c r="I16" s="44">
        <v>123.21</v>
      </c>
      <c r="J16" s="44">
        <v>88.801413750000009</v>
      </c>
      <c r="K16" s="44">
        <v>1332.0559350000001</v>
      </c>
      <c r="L16" s="44">
        <v>266.39266500000002</v>
      </c>
      <c r="M16" s="44">
        <v>480.29861250000005</v>
      </c>
      <c r="N16" s="44">
        <v>133.19633250000001</v>
      </c>
      <c r="O16" s="46">
        <f t="shared" si="0"/>
        <v>10606.26495875</v>
      </c>
    </row>
    <row r="17" spans="1:15" x14ac:dyDescent="0.25">
      <c r="A17" s="43">
        <v>1333</v>
      </c>
      <c r="B17" s="43" t="s">
        <v>218</v>
      </c>
      <c r="C17" s="44">
        <v>20012.490000000002</v>
      </c>
      <c r="D17" s="44">
        <v>10773.82</v>
      </c>
      <c r="E17" s="44">
        <v>10716.04</v>
      </c>
      <c r="F17" s="45">
        <v>49883.23</v>
      </c>
      <c r="G17" s="45">
        <v>21319.83</v>
      </c>
      <c r="H17" s="44"/>
      <c r="I17" s="44"/>
      <c r="J17" s="44">
        <v>0</v>
      </c>
      <c r="K17" s="44">
        <v>9418.3050307500016</v>
      </c>
      <c r="L17" s="44">
        <v>0</v>
      </c>
      <c r="M17" s="44">
        <v>19333.689606</v>
      </c>
      <c r="N17" s="44">
        <v>20121.152436</v>
      </c>
      <c r="O17" s="46">
        <f t="shared" si="0"/>
        <v>161578.55707275003</v>
      </c>
    </row>
    <row r="18" spans="1:15" x14ac:dyDescent="0.25">
      <c r="A18" s="43">
        <v>1334</v>
      </c>
      <c r="B18" s="43" t="s">
        <v>219</v>
      </c>
      <c r="C18" s="44"/>
      <c r="D18" s="44"/>
      <c r="E18" s="44">
        <v>87295.62</v>
      </c>
      <c r="F18" s="44">
        <v>0</v>
      </c>
      <c r="G18" s="44">
        <v>0</v>
      </c>
      <c r="H18" s="44"/>
      <c r="I18" s="44"/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6">
        <f t="shared" si="0"/>
        <v>87295.62</v>
      </c>
    </row>
    <row r="19" spans="1:15" x14ac:dyDescent="0.25">
      <c r="A19" s="43">
        <v>1335</v>
      </c>
      <c r="B19" s="43" t="s">
        <v>220</v>
      </c>
      <c r="C19" s="44"/>
      <c r="D19" s="44"/>
      <c r="E19" s="44"/>
      <c r="F19" s="44">
        <v>0</v>
      </c>
      <c r="G19" s="45">
        <v>357.16</v>
      </c>
      <c r="H19" s="44">
        <v>0</v>
      </c>
      <c r="I19" s="44"/>
      <c r="J19" s="44">
        <v>0</v>
      </c>
      <c r="K19" s="44">
        <v>1351.0178325000002</v>
      </c>
      <c r="L19" s="44">
        <v>0</v>
      </c>
      <c r="M19" s="44">
        <v>186.37762500000002</v>
      </c>
      <c r="N19" s="44">
        <v>1684.4254087500001</v>
      </c>
      <c r="O19" s="46">
        <f t="shared" si="0"/>
        <v>3578.9808662500004</v>
      </c>
    </row>
    <row r="20" spans="1:15" x14ac:dyDescent="0.25">
      <c r="A20" s="43">
        <v>1411</v>
      </c>
      <c r="B20" s="43" t="s">
        <v>221</v>
      </c>
      <c r="C20" s="44">
        <v>50744.33</v>
      </c>
      <c r="D20" s="44">
        <v>43566.46</v>
      </c>
      <c r="E20" s="44">
        <v>51689.04</v>
      </c>
      <c r="F20" s="45">
        <v>49835.15</v>
      </c>
      <c r="G20" s="45">
        <v>51836.85</v>
      </c>
      <c r="H20" s="44">
        <v>51836.85</v>
      </c>
      <c r="I20" s="44">
        <v>44116.45</v>
      </c>
      <c r="J20" s="44">
        <v>49262.34985875</v>
      </c>
      <c r="K20" s="44">
        <v>53690.688391725002</v>
      </c>
      <c r="L20" s="44">
        <v>48854.205130499991</v>
      </c>
      <c r="M20" s="44">
        <v>46871.129549475001</v>
      </c>
      <c r="N20" s="44">
        <v>28100.534685299997</v>
      </c>
      <c r="O20" s="46">
        <f t="shared" si="0"/>
        <v>570404.03761574998</v>
      </c>
    </row>
    <row r="21" spans="1:15" x14ac:dyDescent="0.25">
      <c r="A21" s="43">
        <v>1421</v>
      </c>
      <c r="B21" s="43" t="s">
        <v>222</v>
      </c>
      <c r="C21" s="44"/>
      <c r="D21" s="44">
        <v>44161.67</v>
      </c>
      <c r="E21" s="44"/>
      <c r="F21" s="45">
        <v>49318.81</v>
      </c>
      <c r="G21" s="44">
        <v>0</v>
      </c>
      <c r="H21" s="44">
        <v>53381.53</v>
      </c>
      <c r="I21" s="44"/>
      <c r="J21" s="44">
        <v>44885.878757999999</v>
      </c>
      <c r="K21" s="44">
        <v>0</v>
      </c>
      <c r="L21" s="44">
        <v>45080.678446650003</v>
      </c>
      <c r="M21" s="44">
        <v>0</v>
      </c>
      <c r="N21" s="44">
        <v>40617.809382150001</v>
      </c>
      <c r="O21" s="46">
        <f t="shared" si="0"/>
        <v>277446.37658680003</v>
      </c>
    </row>
    <row r="22" spans="1:15" x14ac:dyDescent="0.25">
      <c r="A22" s="43">
        <v>1431</v>
      </c>
      <c r="B22" s="43" t="s">
        <v>223</v>
      </c>
      <c r="C22" s="44"/>
      <c r="D22" s="44">
        <v>45014.09</v>
      </c>
      <c r="E22" s="44"/>
      <c r="F22" s="45">
        <v>50348.4</v>
      </c>
      <c r="G22" s="44">
        <v>0</v>
      </c>
      <c r="H22" s="44">
        <v>54982.91</v>
      </c>
      <c r="I22" s="44"/>
      <c r="J22" s="44">
        <v>44885.878757999999</v>
      </c>
      <c r="K22" s="44">
        <v>0</v>
      </c>
      <c r="L22" s="44">
        <v>45080.678446650003</v>
      </c>
      <c r="M22" s="44">
        <v>0</v>
      </c>
      <c r="N22" s="44">
        <v>40617.809382150001</v>
      </c>
      <c r="O22" s="46">
        <f t="shared" si="0"/>
        <v>280929.76658679999</v>
      </c>
    </row>
    <row r="23" spans="1:15" x14ac:dyDescent="0.25">
      <c r="A23" s="43">
        <v>1543</v>
      </c>
      <c r="B23" s="43" t="s">
        <v>224</v>
      </c>
      <c r="C23" s="44">
        <v>1827.9</v>
      </c>
      <c r="D23" s="44">
        <v>1929.45</v>
      </c>
      <c r="E23" s="44">
        <v>1929.45</v>
      </c>
      <c r="F23" s="45">
        <v>1929.45</v>
      </c>
      <c r="G23" s="45">
        <v>1841.4</v>
      </c>
      <c r="H23" s="44">
        <v>4265.1000000000004</v>
      </c>
      <c r="I23" s="44">
        <v>0</v>
      </c>
      <c r="J23" s="44">
        <v>4788</v>
      </c>
      <c r="K23" s="44">
        <v>4788</v>
      </c>
      <c r="L23" s="44">
        <v>4788</v>
      </c>
      <c r="M23" s="44">
        <v>4788</v>
      </c>
      <c r="N23" s="44">
        <v>4788</v>
      </c>
      <c r="O23" s="46">
        <f t="shared" si="0"/>
        <v>37662.75</v>
      </c>
    </row>
    <row r="24" spans="1:15" x14ac:dyDescent="0.25">
      <c r="A24" s="43">
        <v>1545</v>
      </c>
      <c r="B24" s="43" t="s">
        <v>225</v>
      </c>
      <c r="C24" s="44">
        <v>18900</v>
      </c>
      <c r="D24" s="44">
        <v>18900</v>
      </c>
      <c r="E24" s="44">
        <v>19575</v>
      </c>
      <c r="F24" s="45">
        <v>19575</v>
      </c>
      <c r="G24" s="45">
        <v>37800</v>
      </c>
      <c r="H24" s="44">
        <v>36450</v>
      </c>
      <c r="I24" s="44">
        <v>19575</v>
      </c>
      <c r="J24" s="44">
        <f>18900+675+675</f>
        <v>20250</v>
      </c>
      <c r="K24" s="44">
        <f>18900+675+675</f>
        <v>20250</v>
      </c>
      <c r="L24" s="44">
        <f>18900+675+675</f>
        <v>20250</v>
      </c>
      <c r="M24" s="44">
        <f>25656.442875+(675*3)</f>
        <v>27681.442875000001</v>
      </c>
      <c r="N24" s="44">
        <f>39747.054375+(375*3)+675</f>
        <v>41547.054375</v>
      </c>
      <c r="O24" s="46">
        <f t="shared" si="0"/>
        <v>300753.49725000001</v>
      </c>
    </row>
    <row r="25" spans="1:15" x14ac:dyDescent="0.25">
      <c r="A25" s="43">
        <v>1547</v>
      </c>
      <c r="B25" s="43" t="s">
        <v>226</v>
      </c>
      <c r="C25" s="44">
        <v>37269.79</v>
      </c>
      <c r="D25" s="44"/>
      <c r="E25" s="44"/>
      <c r="F25" s="44">
        <v>0</v>
      </c>
      <c r="G25" s="44">
        <v>0</v>
      </c>
      <c r="H25" s="44"/>
      <c r="I25" s="44"/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6">
        <f t="shared" si="0"/>
        <v>37269.79</v>
      </c>
    </row>
    <row r="26" spans="1:15" x14ac:dyDescent="0.25">
      <c r="A26" s="43">
        <v>1548</v>
      </c>
      <c r="B26" s="43" t="s">
        <v>227</v>
      </c>
      <c r="C26" s="44"/>
      <c r="D26" s="44"/>
      <c r="E26" s="44"/>
      <c r="F26" s="44">
        <v>0</v>
      </c>
      <c r="G26" s="45">
        <v>38243.9</v>
      </c>
      <c r="H26" s="44"/>
      <c r="I26" s="44"/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6">
        <f t="shared" si="0"/>
        <v>38243.9</v>
      </c>
    </row>
    <row r="27" spans="1:15" x14ac:dyDescent="0.25">
      <c r="A27" s="43">
        <v>1592</v>
      </c>
      <c r="B27" s="43" t="s">
        <v>228</v>
      </c>
      <c r="C27" s="44">
        <v>28904.77</v>
      </c>
      <c r="D27" s="44">
        <v>36808.14</v>
      </c>
      <c r="E27" s="44">
        <v>29014.21</v>
      </c>
      <c r="F27" s="45">
        <v>29745</v>
      </c>
      <c r="G27" s="45">
        <v>37086.31</v>
      </c>
      <c r="H27" s="44">
        <v>29365.24</v>
      </c>
      <c r="I27" s="44">
        <v>29365.24</v>
      </c>
      <c r="J27" s="44">
        <v>25301.22564375</v>
      </c>
      <c r="K27" s="44">
        <v>35480.395912500004</v>
      </c>
      <c r="L27" s="44">
        <v>28384.316730000006</v>
      </c>
      <c r="M27" s="44">
        <v>28169.865541125004</v>
      </c>
      <c r="N27" s="44">
        <v>35712.585389250009</v>
      </c>
      <c r="O27" s="46">
        <f t="shared" si="0"/>
        <v>373337.29921662499</v>
      </c>
    </row>
    <row r="28" spans="1:15" x14ac:dyDescent="0.25">
      <c r="A28" s="43">
        <v>1593</v>
      </c>
      <c r="B28" s="43" t="s">
        <v>229</v>
      </c>
      <c r="C28" s="44">
        <v>28904.77</v>
      </c>
      <c r="D28" s="44">
        <v>36808.14</v>
      </c>
      <c r="E28" s="44">
        <v>29014.21</v>
      </c>
      <c r="F28" s="45">
        <v>29745</v>
      </c>
      <c r="G28" s="45">
        <v>37086.31</v>
      </c>
      <c r="H28" s="44">
        <v>29365.24</v>
      </c>
      <c r="I28" s="44">
        <v>29365.24</v>
      </c>
      <c r="J28" s="44">
        <v>25301.225643750004</v>
      </c>
      <c r="K28" s="44">
        <v>35480.395912500004</v>
      </c>
      <c r="L28" s="44">
        <v>28384.316730000006</v>
      </c>
      <c r="M28" s="44">
        <v>28169.865541125004</v>
      </c>
      <c r="N28" s="44">
        <v>35712.585389250009</v>
      </c>
      <c r="O28" s="46">
        <f t="shared" si="0"/>
        <v>373337.29921662499</v>
      </c>
    </row>
    <row r="29" spans="1:15" x14ac:dyDescent="0.25">
      <c r="A29" s="43">
        <v>1612</v>
      </c>
      <c r="B29" s="43" t="s">
        <v>230</v>
      </c>
      <c r="C29" s="44">
        <v>6890.43</v>
      </c>
      <c r="D29" s="44">
        <v>9079.18</v>
      </c>
      <c r="E29" s="44">
        <v>8708.31</v>
      </c>
      <c r="F29" s="45">
        <v>7103.49</v>
      </c>
      <c r="G29" s="45">
        <v>8888.51</v>
      </c>
      <c r="H29" s="44">
        <v>7010.9</v>
      </c>
      <c r="I29" s="44">
        <v>7037.23</v>
      </c>
      <c r="J29" s="44">
        <v>9041.5606050000006</v>
      </c>
      <c r="K29" s="44">
        <v>11611.673325000002</v>
      </c>
      <c r="L29" s="44">
        <v>9250.1530537500003</v>
      </c>
      <c r="M29" s="44">
        <v>9180.7418587499997</v>
      </c>
      <c r="N29" s="44">
        <v>11673.351585</v>
      </c>
      <c r="O29" s="46">
        <f t="shared" si="0"/>
        <v>105475.53042749999</v>
      </c>
    </row>
    <row r="30" spans="1:15" x14ac:dyDescent="0.25">
      <c r="A30" s="43">
        <v>2111</v>
      </c>
      <c r="B30" s="43" t="s">
        <v>231</v>
      </c>
      <c r="C30" s="44">
        <v>13060.67</v>
      </c>
      <c r="D30" s="44">
        <v>5957.32</v>
      </c>
      <c r="E30" s="44">
        <v>12929.33</v>
      </c>
      <c r="F30" s="45">
        <v>11069.52</v>
      </c>
      <c r="G30" s="45">
        <v>4466.6000000000004</v>
      </c>
      <c r="H30" s="44">
        <v>5285.58</v>
      </c>
      <c r="I30" s="44">
        <v>7463.65</v>
      </c>
      <c r="J30" s="44">
        <v>9755.5003800000013</v>
      </c>
      <c r="K30" s="44">
        <v>2794.7448037500008</v>
      </c>
      <c r="L30" s="44">
        <v>3537.2802075000009</v>
      </c>
      <c r="M30" s="44">
        <v>2145.4213650000002</v>
      </c>
      <c r="N30" s="44">
        <v>1163.5006874999999</v>
      </c>
      <c r="O30" s="46">
        <f t="shared" si="0"/>
        <v>79629.117443750001</v>
      </c>
    </row>
    <row r="31" spans="1:15" x14ac:dyDescent="0.25">
      <c r="A31" s="43">
        <v>2161</v>
      </c>
      <c r="B31" s="43" t="s">
        <v>232</v>
      </c>
      <c r="C31" s="44">
        <v>1462.8</v>
      </c>
      <c r="D31" s="44">
        <v>1387.75</v>
      </c>
      <c r="E31" s="44">
        <v>2229</v>
      </c>
      <c r="F31" s="45">
        <v>759.91</v>
      </c>
      <c r="G31" s="45">
        <v>1168.68</v>
      </c>
      <c r="H31" s="44">
        <v>1157.6199999999999</v>
      </c>
      <c r="I31" s="44">
        <v>935.75</v>
      </c>
      <c r="J31" s="44">
        <v>10778.047475000001</v>
      </c>
      <c r="K31" s="44">
        <v>6637.9174250000005</v>
      </c>
      <c r="L31" s="44">
        <v>6945.8456750000014</v>
      </c>
      <c r="M31" s="44">
        <v>7459.6228025000009</v>
      </c>
      <c r="N31" s="44">
        <v>7469.1037512500006</v>
      </c>
      <c r="O31" s="46">
        <f t="shared" si="0"/>
        <v>48392.047128750011</v>
      </c>
    </row>
    <row r="32" spans="1:15" x14ac:dyDescent="0.25">
      <c r="A32" s="43">
        <v>2213</v>
      </c>
      <c r="B32" s="43" t="s">
        <v>233</v>
      </c>
      <c r="C32" s="44">
        <v>13096.81</v>
      </c>
      <c r="D32" s="44">
        <v>8076.13</v>
      </c>
      <c r="E32" s="44">
        <v>10988.53</v>
      </c>
      <c r="F32" s="45">
        <v>16112.8</v>
      </c>
      <c r="G32" s="45">
        <v>10647.95</v>
      </c>
      <c r="H32" s="44">
        <v>13650.5</v>
      </c>
      <c r="I32" s="44">
        <v>15885.59</v>
      </c>
      <c r="J32" s="44">
        <v>12223.420256250001</v>
      </c>
      <c r="K32" s="44">
        <v>5214.0587625000007</v>
      </c>
      <c r="L32" s="44">
        <v>8611.2366637499999</v>
      </c>
      <c r="M32" s="44">
        <v>12699.898706250002</v>
      </c>
      <c r="N32" s="44">
        <v>3066.93064125</v>
      </c>
      <c r="O32" s="46">
        <f t="shared" si="0"/>
        <v>130273.85502999999</v>
      </c>
    </row>
    <row r="33" spans="1:15" x14ac:dyDescent="0.25">
      <c r="A33" s="43">
        <v>2214</v>
      </c>
      <c r="B33" s="43" t="s">
        <v>234</v>
      </c>
      <c r="C33" s="44">
        <v>2709</v>
      </c>
      <c r="D33" s="44">
        <v>3356.5</v>
      </c>
      <c r="E33" s="44">
        <v>4158</v>
      </c>
      <c r="F33" s="45">
        <v>4375</v>
      </c>
      <c r="G33" s="45">
        <v>3479</v>
      </c>
      <c r="H33" s="44">
        <v>4809</v>
      </c>
      <c r="I33" s="44">
        <v>3444</v>
      </c>
      <c r="J33" s="44">
        <v>2023.5285000000001</v>
      </c>
      <c r="K33" s="44">
        <v>2666.0103750000003</v>
      </c>
      <c r="L33" s="44">
        <v>2639.3850000000002</v>
      </c>
      <c r="M33" s="44">
        <v>2485.4208750000003</v>
      </c>
      <c r="N33" s="44">
        <v>1649.6156250000001</v>
      </c>
      <c r="O33" s="46">
        <f t="shared" si="0"/>
        <v>37794.460375000002</v>
      </c>
    </row>
    <row r="34" spans="1:15" x14ac:dyDescent="0.25">
      <c r="A34" s="43">
        <v>2215</v>
      </c>
      <c r="B34" s="43" t="s">
        <v>235</v>
      </c>
      <c r="C34" s="44">
        <v>3256.25</v>
      </c>
      <c r="D34" s="44">
        <v>816.65</v>
      </c>
      <c r="E34" s="44">
        <v>88</v>
      </c>
      <c r="F34" s="45">
        <v>501.01</v>
      </c>
      <c r="G34" s="45">
        <v>3593.38</v>
      </c>
      <c r="H34" s="44">
        <v>637.96</v>
      </c>
      <c r="I34" s="44">
        <v>796.25</v>
      </c>
      <c r="J34" s="44">
        <v>2756.25</v>
      </c>
      <c r="K34" s="44">
        <v>2756.25</v>
      </c>
      <c r="L34" s="44">
        <v>2756.25</v>
      </c>
      <c r="M34" s="44">
        <v>2756.25</v>
      </c>
      <c r="N34" s="44">
        <v>2756.25</v>
      </c>
      <c r="O34" s="46">
        <f t="shared" si="0"/>
        <v>23470.75</v>
      </c>
    </row>
    <row r="35" spans="1:15" x14ac:dyDescent="0.25">
      <c r="A35" s="43">
        <v>2231</v>
      </c>
      <c r="B35" s="43" t="s">
        <v>236</v>
      </c>
      <c r="C35" s="44">
        <v>0</v>
      </c>
      <c r="D35" s="44">
        <v>933.76</v>
      </c>
      <c r="E35" s="44">
        <v>0</v>
      </c>
      <c r="F35" s="45">
        <v>167.88</v>
      </c>
      <c r="G35" s="45">
        <v>49.95</v>
      </c>
      <c r="H35" s="44">
        <v>0</v>
      </c>
      <c r="I35" s="44">
        <v>0</v>
      </c>
      <c r="J35" s="44">
        <v>350</v>
      </c>
      <c r="K35" s="44">
        <v>350</v>
      </c>
      <c r="L35" s="44">
        <v>350</v>
      </c>
      <c r="M35" s="44">
        <v>350</v>
      </c>
      <c r="N35" s="44">
        <v>350</v>
      </c>
      <c r="O35" s="46">
        <f t="shared" si="0"/>
        <v>2901.59</v>
      </c>
    </row>
    <row r="36" spans="1:15" x14ac:dyDescent="0.25">
      <c r="A36" s="43">
        <v>2381</v>
      </c>
      <c r="B36" s="43" t="s">
        <v>237</v>
      </c>
      <c r="C36" s="44">
        <v>18108.52</v>
      </c>
      <c r="D36" s="44">
        <v>25288.79</v>
      </c>
      <c r="E36" s="44">
        <v>93476.38</v>
      </c>
      <c r="F36" s="45">
        <v>54546.46</v>
      </c>
      <c r="G36" s="45">
        <v>43677.23</v>
      </c>
      <c r="H36" s="44">
        <v>74196.44</v>
      </c>
      <c r="I36" s="44">
        <v>33097.839999999997</v>
      </c>
      <c r="J36" s="44">
        <v>50081.062499999993</v>
      </c>
      <c r="K36" s="44">
        <v>48432.824999999997</v>
      </c>
      <c r="L36" s="44">
        <v>47545.312499999993</v>
      </c>
      <c r="M36" s="44">
        <v>52109.662499999999</v>
      </c>
      <c r="N36" s="44">
        <v>49066.762499999997</v>
      </c>
      <c r="O36" s="46">
        <f t="shared" si="0"/>
        <v>589627.28500000003</v>
      </c>
    </row>
    <row r="37" spans="1:15" x14ac:dyDescent="0.25">
      <c r="A37" s="43">
        <v>2382</v>
      </c>
      <c r="B37" s="43" t="s">
        <v>238</v>
      </c>
      <c r="C37" s="44">
        <v>0</v>
      </c>
      <c r="D37" s="44">
        <v>0</v>
      </c>
      <c r="E37" s="44">
        <v>0</v>
      </c>
      <c r="F37" s="45">
        <v>0</v>
      </c>
      <c r="G37" s="44">
        <v>0</v>
      </c>
      <c r="H37" s="44">
        <v>0</v>
      </c>
      <c r="I37" s="44">
        <v>0</v>
      </c>
      <c r="J37" s="44">
        <v>2435.643</v>
      </c>
      <c r="K37" s="44">
        <v>1729.4917500000004</v>
      </c>
      <c r="L37" s="44">
        <v>1153.0060762500002</v>
      </c>
      <c r="M37" s="44">
        <v>2066.3837775000002</v>
      </c>
      <c r="N37" s="44">
        <v>2476.1598749999998</v>
      </c>
      <c r="O37" s="46">
        <f t="shared" si="0"/>
        <v>9860.6844787500013</v>
      </c>
    </row>
    <row r="38" spans="1:15" x14ac:dyDescent="0.25">
      <c r="A38" s="43">
        <v>2383</v>
      </c>
      <c r="B38" s="43" t="s">
        <v>239</v>
      </c>
      <c r="C38" s="44">
        <v>27389.82</v>
      </c>
      <c r="D38" s="44">
        <v>50024.51</v>
      </c>
      <c r="E38" s="44">
        <v>199373.56</v>
      </c>
      <c r="F38" s="45">
        <v>100714.07</v>
      </c>
      <c r="G38" s="45">
        <v>62559.38</v>
      </c>
      <c r="H38" s="44">
        <v>91754.21</v>
      </c>
      <c r="I38" s="44">
        <v>73378.95</v>
      </c>
      <c r="J38" s="44">
        <v>188964.08999999997</v>
      </c>
      <c r="K38" s="44">
        <v>121310.27999999998</v>
      </c>
      <c r="L38" s="44">
        <v>127336.91249999998</v>
      </c>
      <c r="M38" s="44">
        <v>113145.16499999998</v>
      </c>
      <c r="N38" s="44">
        <v>97398.157499999972</v>
      </c>
      <c r="O38" s="46">
        <f t="shared" si="0"/>
        <v>1253349.105</v>
      </c>
    </row>
    <row r="39" spans="1:15" x14ac:dyDescent="0.25">
      <c r="A39" s="43">
        <v>2384</v>
      </c>
      <c r="B39" s="43" t="s">
        <v>240</v>
      </c>
      <c r="C39" s="44">
        <v>20710.91</v>
      </c>
      <c r="D39" s="44">
        <v>21607.42</v>
      </c>
      <c r="E39" s="44">
        <v>66609.31</v>
      </c>
      <c r="F39" s="45">
        <v>46904.77</v>
      </c>
      <c r="G39" s="45">
        <v>25344.35</v>
      </c>
      <c r="H39" s="44">
        <v>29516.13</v>
      </c>
      <c r="I39" s="44">
        <v>31732.39</v>
      </c>
      <c r="J39" s="44">
        <v>25991.437499999996</v>
      </c>
      <c r="K39" s="44">
        <v>11791.237499999999</v>
      </c>
      <c r="L39" s="44">
        <v>10776.9375</v>
      </c>
      <c r="M39" s="44">
        <v>13439.474999999999</v>
      </c>
      <c r="N39" s="44">
        <v>9639.4640776874985</v>
      </c>
      <c r="O39" s="46">
        <f t="shared" si="0"/>
        <v>314063.83157768747</v>
      </c>
    </row>
    <row r="40" spans="1:15" x14ac:dyDescent="0.25">
      <c r="A40" s="43">
        <v>2531</v>
      </c>
      <c r="B40" s="43" t="s">
        <v>241</v>
      </c>
      <c r="C40" s="44"/>
      <c r="D40" s="44">
        <v>93.99</v>
      </c>
      <c r="E40" s="44">
        <v>18688.060000000001</v>
      </c>
      <c r="F40" s="45">
        <v>0</v>
      </c>
      <c r="G40" s="44">
        <v>0</v>
      </c>
      <c r="H40" s="44"/>
      <c r="I40" s="44"/>
      <c r="J40" s="44">
        <v>0</v>
      </c>
      <c r="K40" s="44">
        <v>0</v>
      </c>
      <c r="L40" s="44">
        <v>0</v>
      </c>
      <c r="M40" s="44">
        <v>21000</v>
      </c>
      <c r="N40" s="44">
        <v>0</v>
      </c>
      <c r="O40" s="46">
        <f t="shared" si="0"/>
        <v>39782.050000000003</v>
      </c>
    </row>
    <row r="41" spans="1:15" x14ac:dyDescent="0.25">
      <c r="A41" s="43">
        <v>2721</v>
      </c>
      <c r="B41" s="43" t="s">
        <v>242</v>
      </c>
      <c r="C41" s="44">
        <v>0</v>
      </c>
      <c r="D41" s="44">
        <v>0</v>
      </c>
      <c r="E41" s="44"/>
      <c r="F41" s="44">
        <v>0</v>
      </c>
      <c r="G41" s="44">
        <v>0</v>
      </c>
      <c r="H41" s="44"/>
      <c r="I41" s="44"/>
      <c r="J41" s="44">
        <v>5964.1534575000005</v>
      </c>
      <c r="K41" s="44">
        <v>1433.1397500000003</v>
      </c>
      <c r="L41" s="44">
        <v>1078.3971450000001</v>
      </c>
      <c r="M41" s="44">
        <v>410.98002750000006</v>
      </c>
      <c r="N41" s="44">
        <v>312.55875000000003</v>
      </c>
      <c r="O41" s="46">
        <f t="shared" si="0"/>
        <v>9199.2291300000015</v>
      </c>
    </row>
    <row r="42" spans="1:15" x14ac:dyDescent="0.25">
      <c r="A42" s="43">
        <v>2911</v>
      </c>
      <c r="B42" s="43" t="s">
        <v>243</v>
      </c>
      <c r="C42" s="44"/>
      <c r="D42" s="44"/>
      <c r="E42" s="44">
        <v>970.15</v>
      </c>
      <c r="F42" s="45">
        <v>0</v>
      </c>
      <c r="G42" s="45">
        <v>704.45</v>
      </c>
      <c r="H42" s="44">
        <v>2444.9899999999998</v>
      </c>
      <c r="I42" s="44">
        <v>0</v>
      </c>
      <c r="J42" s="44">
        <v>208.40722875000006</v>
      </c>
      <c r="K42" s="44">
        <v>0</v>
      </c>
      <c r="L42" s="44">
        <v>0</v>
      </c>
      <c r="M42" s="44">
        <v>0</v>
      </c>
      <c r="N42" s="44">
        <v>0</v>
      </c>
      <c r="O42" s="46">
        <f t="shared" si="0"/>
        <v>4327.9972287500004</v>
      </c>
    </row>
    <row r="43" spans="1:15" x14ac:dyDescent="0.25">
      <c r="A43" s="43">
        <v>3142</v>
      </c>
      <c r="B43" s="43" t="s">
        <v>244</v>
      </c>
      <c r="C43" s="44">
        <v>6147</v>
      </c>
      <c r="D43" s="44">
        <v>7361</v>
      </c>
      <c r="E43" s="44">
        <v>0</v>
      </c>
      <c r="F43" s="45">
        <v>13643</v>
      </c>
      <c r="G43" s="45">
        <v>7084</v>
      </c>
      <c r="H43" s="44">
        <v>0</v>
      </c>
      <c r="I43" s="44">
        <v>14347</v>
      </c>
      <c r="J43" s="44">
        <v>7200</v>
      </c>
      <c r="K43" s="44">
        <v>7200</v>
      </c>
      <c r="L43" s="44">
        <v>7200</v>
      </c>
      <c r="M43" s="44">
        <v>7200</v>
      </c>
      <c r="N43" s="44">
        <v>7200</v>
      </c>
      <c r="O43" s="46">
        <f t="shared" si="0"/>
        <v>84582</v>
      </c>
    </row>
    <row r="44" spans="1:15" x14ac:dyDescent="0.25">
      <c r="A44" s="43">
        <v>3152</v>
      </c>
      <c r="B44" s="43" t="s">
        <v>245</v>
      </c>
      <c r="C44" s="44">
        <v>6374.11</v>
      </c>
      <c r="D44" s="44">
        <v>0</v>
      </c>
      <c r="E44" s="44">
        <v>12335.3</v>
      </c>
      <c r="F44" s="45">
        <v>6518.92</v>
      </c>
      <c r="G44" s="45">
        <v>6394.16</v>
      </c>
      <c r="H44" s="44">
        <v>6148.33</v>
      </c>
      <c r="I44" s="44">
        <v>6166.31</v>
      </c>
      <c r="J44" s="44">
        <v>6500</v>
      </c>
      <c r="K44" s="44">
        <v>6500</v>
      </c>
      <c r="L44" s="44">
        <v>6500</v>
      </c>
      <c r="M44" s="44">
        <v>6500</v>
      </c>
      <c r="N44" s="44">
        <v>6500</v>
      </c>
      <c r="O44" s="46">
        <f t="shared" si="0"/>
        <v>76437.13</v>
      </c>
    </row>
    <row r="45" spans="1:15" x14ac:dyDescent="0.25">
      <c r="A45" s="43">
        <v>3153</v>
      </c>
      <c r="B45" s="43" t="s">
        <v>246</v>
      </c>
      <c r="C45" s="44">
        <v>3215</v>
      </c>
      <c r="D45" s="44">
        <v>4470</v>
      </c>
      <c r="E45" s="44">
        <v>3214</v>
      </c>
      <c r="F45" s="45">
        <v>2895</v>
      </c>
      <c r="G45" s="45">
        <v>2610</v>
      </c>
      <c r="H45" s="44">
        <v>2600</v>
      </c>
      <c r="I45" s="44">
        <v>3075</v>
      </c>
      <c r="J45" s="44">
        <v>2850</v>
      </c>
      <c r="K45" s="44">
        <v>2850</v>
      </c>
      <c r="L45" s="44">
        <v>2850</v>
      </c>
      <c r="M45" s="44">
        <v>2850</v>
      </c>
      <c r="N45" s="44">
        <v>2850</v>
      </c>
      <c r="O45" s="46">
        <f t="shared" si="0"/>
        <v>36329</v>
      </c>
    </row>
    <row r="46" spans="1:15" x14ac:dyDescent="0.25">
      <c r="A46" s="43">
        <v>3183</v>
      </c>
      <c r="B46" s="43" t="s">
        <v>247</v>
      </c>
      <c r="C46" s="44">
        <v>232</v>
      </c>
      <c r="D46" s="44">
        <v>0</v>
      </c>
      <c r="E46" s="44">
        <v>0</v>
      </c>
      <c r="F46" s="45">
        <v>200</v>
      </c>
      <c r="G46" s="44">
        <v>0</v>
      </c>
      <c r="H46" s="44">
        <v>424</v>
      </c>
      <c r="I46" s="44">
        <v>36</v>
      </c>
      <c r="J46" s="44">
        <v>382.73397750000004</v>
      </c>
      <c r="K46" s="44">
        <v>1767.6933750000001</v>
      </c>
      <c r="L46" s="44">
        <v>0</v>
      </c>
      <c r="M46" s="44">
        <v>0</v>
      </c>
      <c r="N46" s="44">
        <v>544.08375000000012</v>
      </c>
      <c r="O46" s="46">
        <f t="shared" si="0"/>
        <v>3586.5111025000001</v>
      </c>
    </row>
    <row r="47" spans="1:15" x14ac:dyDescent="0.25">
      <c r="A47" s="43">
        <v>3184</v>
      </c>
      <c r="B47" s="43" t="s">
        <v>248</v>
      </c>
      <c r="C47" s="44">
        <v>7134.5</v>
      </c>
      <c r="D47" s="44"/>
      <c r="E47" s="44">
        <v>30.5</v>
      </c>
      <c r="F47" s="44">
        <v>0</v>
      </c>
      <c r="G47" s="44">
        <v>0</v>
      </c>
      <c r="H47" s="44"/>
      <c r="I47" s="44"/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6">
        <f t="shared" si="0"/>
        <v>7165</v>
      </c>
    </row>
    <row r="48" spans="1:15" x14ac:dyDescent="0.25">
      <c r="A48" s="43">
        <v>3271</v>
      </c>
      <c r="B48" s="43" t="s">
        <v>249</v>
      </c>
      <c r="C48" s="44"/>
      <c r="D48" s="44">
        <v>5809.5</v>
      </c>
      <c r="E48" s="44">
        <v>5809.5</v>
      </c>
      <c r="F48" s="45">
        <v>6804.5</v>
      </c>
      <c r="G48" s="45">
        <v>5809.5</v>
      </c>
      <c r="H48" s="44">
        <v>5809.5</v>
      </c>
      <c r="I48" s="44">
        <v>0</v>
      </c>
      <c r="J48" s="44">
        <f>2800.5264+5809.5</f>
        <v>8610.0264000000006</v>
      </c>
      <c r="K48" s="44">
        <v>5809.5</v>
      </c>
      <c r="L48" s="44">
        <f>1151.836875+5809.5</f>
        <v>6961.336875</v>
      </c>
      <c r="M48" s="44">
        <v>5809.5</v>
      </c>
      <c r="N48" s="44">
        <f>1533.853125+5809.5</f>
        <v>7343.3531249999996</v>
      </c>
      <c r="O48" s="46">
        <f t="shared" si="0"/>
        <v>64576.216400000005</v>
      </c>
    </row>
    <row r="49" spans="1:15" x14ac:dyDescent="0.25">
      <c r="A49" s="43">
        <v>3272</v>
      </c>
      <c r="B49" s="43" t="s">
        <v>250</v>
      </c>
      <c r="C49" s="44"/>
      <c r="D49" s="44">
        <v>10000</v>
      </c>
      <c r="E49" s="44"/>
      <c r="F49" s="44">
        <v>0</v>
      </c>
      <c r="G49" s="45">
        <v>0</v>
      </c>
      <c r="H49" s="44">
        <v>800</v>
      </c>
      <c r="I49" s="44">
        <v>0</v>
      </c>
      <c r="J49" s="44">
        <v>20000</v>
      </c>
      <c r="K49" s="44">
        <v>0</v>
      </c>
      <c r="L49" s="44">
        <v>0</v>
      </c>
      <c r="M49" s="44">
        <v>2000</v>
      </c>
      <c r="N49" s="44">
        <v>0</v>
      </c>
      <c r="O49" s="46">
        <f t="shared" si="0"/>
        <v>32800</v>
      </c>
    </row>
    <row r="50" spans="1:15" x14ac:dyDescent="0.25">
      <c r="A50" s="43">
        <v>3314</v>
      </c>
      <c r="B50" s="43" t="s">
        <v>251</v>
      </c>
      <c r="C50" s="44">
        <v>0</v>
      </c>
      <c r="D50" s="44"/>
      <c r="E50" s="44"/>
      <c r="F50" s="45">
        <v>0</v>
      </c>
      <c r="G50" s="44">
        <v>0</v>
      </c>
      <c r="H50" s="44"/>
      <c r="I50" s="44">
        <v>0</v>
      </c>
      <c r="J50" s="44">
        <v>0</v>
      </c>
      <c r="K50" s="44">
        <v>0</v>
      </c>
      <c r="L50" s="44">
        <v>5000</v>
      </c>
      <c r="M50" s="44">
        <v>0</v>
      </c>
      <c r="N50" s="44">
        <v>0</v>
      </c>
      <c r="O50" s="46">
        <f t="shared" si="0"/>
        <v>5000</v>
      </c>
    </row>
    <row r="51" spans="1:15" x14ac:dyDescent="0.25">
      <c r="A51" s="43">
        <v>3341</v>
      </c>
      <c r="B51" s="43" t="s">
        <v>252</v>
      </c>
      <c r="C51" s="44">
        <v>0</v>
      </c>
      <c r="D51" s="44"/>
      <c r="E51" s="44">
        <v>0</v>
      </c>
      <c r="F51" s="44">
        <v>0</v>
      </c>
      <c r="G51" s="44">
        <v>0</v>
      </c>
      <c r="H51" s="44">
        <v>5104</v>
      </c>
      <c r="I51" s="44">
        <v>0</v>
      </c>
      <c r="J51" s="44">
        <v>0</v>
      </c>
      <c r="K51" s="44">
        <v>5000</v>
      </c>
      <c r="L51" s="44">
        <v>0</v>
      </c>
      <c r="M51" s="44">
        <v>5000</v>
      </c>
      <c r="N51" s="44">
        <v>0</v>
      </c>
      <c r="O51" s="46">
        <f t="shared" si="0"/>
        <v>15104</v>
      </c>
    </row>
    <row r="52" spans="1:15" x14ac:dyDescent="0.25">
      <c r="A52" s="43">
        <v>3364</v>
      </c>
      <c r="B52" s="43" t="s">
        <v>253</v>
      </c>
      <c r="C52" s="44">
        <v>0</v>
      </c>
      <c r="D52" s="44">
        <v>754</v>
      </c>
      <c r="E52" s="44">
        <v>533.6</v>
      </c>
      <c r="F52" s="45">
        <v>348</v>
      </c>
      <c r="G52" s="45">
        <v>37129.53</v>
      </c>
      <c r="H52" s="44">
        <v>5275.68</v>
      </c>
      <c r="I52" s="44">
        <v>424.73</v>
      </c>
      <c r="J52" s="44">
        <v>3692.8237500000005</v>
      </c>
      <c r="K52" s="44">
        <v>5512.5</v>
      </c>
      <c r="L52" s="44">
        <v>2417.1210000000001</v>
      </c>
      <c r="M52" s="44">
        <v>0</v>
      </c>
      <c r="N52" s="44">
        <v>0</v>
      </c>
      <c r="O52" s="46">
        <f t="shared" si="0"/>
        <v>56087.984750000003</v>
      </c>
    </row>
    <row r="53" spans="1:15" x14ac:dyDescent="0.25">
      <c r="A53" s="43">
        <v>3365</v>
      </c>
      <c r="B53" s="43" t="s">
        <v>254</v>
      </c>
      <c r="C53" s="44"/>
      <c r="D53" s="44"/>
      <c r="E53" s="44"/>
      <c r="F53" s="44">
        <v>0</v>
      </c>
      <c r="G53" s="44">
        <v>0</v>
      </c>
      <c r="H53" s="44"/>
      <c r="I53" s="44"/>
      <c r="J53" s="44">
        <v>0</v>
      </c>
      <c r="K53" s="44">
        <v>1050</v>
      </c>
      <c r="L53" s="44">
        <v>0</v>
      </c>
      <c r="M53" s="44">
        <v>0</v>
      </c>
      <c r="N53" s="44">
        <v>0</v>
      </c>
      <c r="O53" s="46">
        <f t="shared" si="0"/>
        <v>1050</v>
      </c>
    </row>
    <row r="54" spans="1:15" x14ac:dyDescent="0.25">
      <c r="A54" s="43">
        <v>3366</v>
      </c>
      <c r="B54" s="43" t="s">
        <v>255</v>
      </c>
      <c r="C54" s="44">
        <v>4732.8</v>
      </c>
      <c r="D54" s="44">
        <v>6438</v>
      </c>
      <c r="E54" s="44">
        <v>15022</v>
      </c>
      <c r="F54" s="44">
        <v>0</v>
      </c>
      <c r="G54" s="45">
        <v>9512</v>
      </c>
      <c r="H54" s="44">
        <v>8969</v>
      </c>
      <c r="I54" s="44">
        <v>11136</v>
      </c>
      <c r="J54" s="44">
        <v>0</v>
      </c>
      <c r="K54" s="44">
        <v>1664.0859375</v>
      </c>
      <c r="L54" s="44">
        <v>0</v>
      </c>
      <c r="M54" s="44">
        <v>0</v>
      </c>
      <c r="N54" s="44">
        <v>6256.6174912500001</v>
      </c>
      <c r="O54" s="46">
        <f t="shared" si="0"/>
        <v>63730.503428750002</v>
      </c>
    </row>
    <row r="55" spans="1:15" x14ac:dyDescent="0.25">
      <c r="A55" s="43">
        <v>3391</v>
      </c>
      <c r="B55" s="43" t="s">
        <v>256</v>
      </c>
      <c r="C55" s="44"/>
      <c r="D55" s="44"/>
      <c r="E55" s="44"/>
      <c r="F55" s="44">
        <v>0</v>
      </c>
      <c r="G55" s="44">
        <v>0</v>
      </c>
      <c r="H55" s="44"/>
      <c r="I55" s="44"/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6">
        <f t="shared" si="0"/>
        <v>0</v>
      </c>
    </row>
    <row r="56" spans="1:15" x14ac:dyDescent="0.25">
      <c r="A56" s="43">
        <v>3411</v>
      </c>
      <c r="B56" s="43" t="s">
        <v>257</v>
      </c>
      <c r="C56" s="44">
        <v>3737.96</v>
      </c>
      <c r="D56" s="44">
        <v>4556.46</v>
      </c>
      <c r="E56" s="44">
        <v>3265.4</v>
      </c>
      <c r="F56" s="45">
        <v>3946.9</v>
      </c>
      <c r="G56" s="45">
        <v>3506.68</v>
      </c>
      <c r="H56" s="44">
        <v>3491.6</v>
      </c>
      <c r="I56" s="44">
        <v>3480</v>
      </c>
      <c r="J56" s="44">
        <v>5153.6400000000003</v>
      </c>
      <c r="K56" s="44">
        <v>5023.0200000000004</v>
      </c>
      <c r="L56" s="44">
        <v>4890.58</v>
      </c>
      <c r="M56" s="44">
        <v>4756.28</v>
      </c>
      <c r="N56" s="44">
        <v>4620.09</v>
      </c>
      <c r="O56" s="46">
        <f t="shared" si="0"/>
        <v>50428.61</v>
      </c>
    </row>
    <row r="57" spans="1:15" x14ac:dyDescent="0.25">
      <c r="A57" s="43">
        <v>3412</v>
      </c>
      <c r="B57" s="43" t="s">
        <v>258</v>
      </c>
      <c r="C57" s="44"/>
      <c r="D57" s="44"/>
      <c r="E57" s="44"/>
      <c r="F57" s="44">
        <v>0</v>
      </c>
      <c r="G57" s="44">
        <v>0</v>
      </c>
      <c r="H57" s="44"/>
      <c r="I57" s="44"/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6">
        <f t="shared" si="0"/>
        <v>0</v>
      </c>
    </row>
    <row r="58" spans="1:15" x14ac:dyDescent="0.25">
      <c r="A58" s="43">
        <v>3431</v>
      </c>
      <c r="B58" s="43" t="s">
        <v>259</v>
      </c>
      <c r="C58" s="44">
        <v>5054.68</v>
      </c>
      <c r="D58" s="44">
        <v>20391.41</v>
      </c>
      <c r="E58" s="44">
        <v>8343.61</v>
      </c>
      <c r="F58" s="45">
        <v>19971.43</v>
      </c>
      <c r="G58" s="45">
        <v>7218.94</v>
      </c>
      <c r="H58" s="44">
        <v>5573.92</v>
      </c>
      <c r="I58" s="44">
        <v>7495.2</v>
      </c>
      <c r="J58" s="44">
        <v>9975</v>
      </c>
      <c r="K58" s="44">
        <v>9975</v>
      </c>
      <c r="L58" s="44">
        <v>9975</v>
      </c>
      <c r="M58" s="44">
        <v>9975</v>
      </c>
      <c r="N58" s="44">
        <v>9975</v>
      </c>
      <c r="O58" s="46">
        <f t="shared" si="0"/>
        <v>123924.19</v>
      </c>
    </row>
    <row r="59" spans="1:15" x14ac:dyDescent="0.25">
      <c r="A59" s="43">
        <v>3471</v>
      </c>
      <c r="B59" s="43" t="s">
        <v>260</v>
      </c>
      <c r="C59" s="44">
        <v>0</v>
      </c>
      <c r="D59" s="44">
        <v>233</v>
      </c>
      <c r="E59" s="44">
        <v>4078.53</v>
      </c>
      <c r="F59" s="44">
        <v>0</v>
      </c>
      <c r="G59" s="44">
        <v>0</v>
      </c>
      <c r="H59" s="44">
        <v>200</v>
      </c>
      <c r="I59" s="44">
        <v>0</v>
      </c>
      <c r="J59" s="44">
        <v>496.125</v>
      </c>
      <c r="K59" s="44">
        <v>496.125</v>
      </c>
      <c r="L59" s="44">
        <v>496.125</v>
      </c>
      <c r="M59" s="44">
        <v>496.125</v>
      </c>
      <c r="N59" s="44">
        <v>496.125</v>
      </c>
      <c r="O59" s="46">
        <f t="shared" si="0"/>
        <v>6992.1550000000007</v>
      </c>
    </row>
    <row r="60" spans="1:15" x14ac:dyDescent="0.25">
      <c r="A60" s="43">
        <v>3511</v>
      </c>
      <c r="B60" s="43" t="s">
        <v>261</v>
      </c>
      <c r="C60" s="44">
        <v>0</v>
      </c>
      <c r="D60" s="44">
        <v>0</v>
      </c>
      <c r="E60" s="44">
        <v>896.99</v>
      </c>
      <c r="F60" s="44">
        <v>0</v>
      </c>
      <c r="G60" s="45">
        <v>238.99</v>
      </c>
      <c r="H60" s="44">
        <v>281.88</v>
      </c>
      <c r="I60" s="44">
        <v>205.9</v>
      </c>
      <c r="J60" s="44">
        <v>2000</v>
      </c>
      <c r="K60" s="44">
        <v>2000</v>
      </c>
      <c r="L60" s="44">
        <v>2000</v>
      </c>
      <c r="M60" s="44">
        <v>2000</v>
      </c>
      <c r="N60" s="44">
        <v>2000</v>
      </c>
      <c r="O60" s="46">
        <f t="shared" si="0"/>
        <v>11623.76</v>
      </c>
    </row>
    <row r="61" spans="1:15" ht="39" x14ac:dyDescent="0.25">
      <c r="A61" s="43">
        <v>3521</v>
      </c>
      <c r="B61" s="43" t="s">
        <v>262</v>
      </c>
      <c r="C61" s="44">
        <v>0</v>
      </c>
      <c r="D61" s="44">
        <v>0</v>
      </c>
      <c r="E61" s="44">
        <v>0</v>
      </c>
      <c r="F61" s="44">
        <v>0</v>
      </c>
      <c r="G61" s="44">
        <v>0</v>
      </c>
      <c r="H61" s="44">
        <v>406</v>
      </c>
      <c r="I61" s="44">
        <v>0</v>
      </c>
      <c r="J61" s="44">
        <v>200</v>
      </c>
      <c r="K61" s="44">
        <v>200</v>
      </c>
      <c r="L61" s="44">
        <v>200</v>
      </c>
      <c r="M61" s="44">
        <v>200</v>
      </c>
      <c r="N61" s="44">
        <v>200</v>
      </c>
      <c r="O61" s="46">
        <f t="shared" si="0"/>
        <v>1406</v>
      </c>
    </row>
    <row r="62" spans="1:15" x14ac:dyDescent="0.25">
      <c r="A62" s="43">
        <v>3532</v>
      </c>
      <c r="B62" s="43" t="s">
        <v>263</v>
      </c>
      <c r="C62" s="44">
        <v>795.47</v>
      </c>
      <c r="D62" s="44">
        <v>1799.04</v>
      </c>
      <c r="E62" s="44">
        <v>0</v>
      </c>
      <c r="F62" s="45">
        <v>793.44</v>
      </c>
      <c r="G62" s="45">
        <v>1692.96</v>
      </c>
      <c r="H62" s="44">
        <v>2896.52</v>
      </c>
      <c r="I62" s="44">
        <v>793.44</v>
      </c>
      <c r="J62" s="44">
        <v>2300</v>
      </c>
      <c r="K62" s="44">
        <v>2300</v>
      </c>
      <c r="L62" s="44">
        <v>2300</v>
      </c>
      <c r="M62" s="44">
        <v>2300</v>
      </c>
      <c r="N62" s="44">
        <v>2300</v>
      </c>
      <c r="O62" s="46">
        <f t="shared" si="0"/>
        <v>20270.870000000003</v>
      </c>
    </row>
    <row r="63" spans="1:15" x14ac:dyDescent="0.25">
      <c r="A63" s="43">
        <v>3533</v>
      </c>
      <c r="B63" s="43" t="s">
        <v>264</v>
      </c>
      <c r="C63" s="44">
        <v>0</v>
      </c>
      <c r="D63" s="44">
        <v>4640</v>
      </c>
      <c r="E63" s="44">
        <v>10240</v>
      </c>
      <c r="F63" s="45">
        <v>6403.2</v>
      </c>
      <c r="G63" s="45">
        <v>4640</v>
      </c>
      <c r="H63" s="44">
        <v>4640</v>
      </c>
      <c r="I63" s="44">
        <v>4640</v>
      </c>
      <c r="J63" s="44">
        <v>5512.5</v>
      </c>
      <c r="K63" s="44">
        <v>5512.5</v>
      </c>
      <c r="L63" s="44">
        <v>5512.5</v>
      </c>
      <c r="M63" s="44">
        <v>5512.5</v>
      </c>
      <c r="N63" s="44">
        <v>5512.5</v>
      </c>
      <c r="O63" s="46">
        <f t="shared" si="0"/>
        <v>62765.7</v>
      </c>
    </row>
    <row r="64" spans="1:15" x14ac:dyDescent="0.25">
      <c r="A64" s="43">
        <v>3534</v>
      </c>
      <c r="B64" s="43" t="s">
        <v>265</v>
      </c>
      <c r="C64" s="44">
        <v>0</v>
      </c>
      <c r="D64" s="44">
        <v>2320</v>
      </c>
      <c r="E64" s="44"/>
      <c r="F64" s="44">
        <v>0</v>
      </c>
      <c r="G64" s="45">
        <v>725</v>
      </c>
      <c r="H64" s="44">
        <v>0</v>
      </c>
      <c r="I64" s="44">
        <v>290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6">
        <f t="shared" si="0"/>
        <v>3335</v>
      </c>
    </row>
    <row r="65" spans="1:15" x14ac:dyDescent="0.25">
      <c r="A65" s="43">
        <v>3582</v>
      </c>
      <c r="B65" s="43" t="s">
        <v>266</v>
      </c>
      <c r="C65" s="44">
        <v>0</v>
      </c>
      <c r="D65" s="44"/>
      <c r="E65" s="44"/>
      <c r="F65" s="45">
        <v>48</v>
      </c>
      <c r="G65" s="44">
        <v>0</v>
      </c>
      <c r="H65" s="44"/>
      <c r="I65" s="44">
        <v>15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6">
        <f t="shared" si="0"/>
        <v>63</v>
      </c>
    </row>
    <row r="66" spans="1:15" x14ac:dyDescent="0.25">
      <c r="A66" s="43">
        <v>3791</v>
      </c>
      <c r="B66" s="43" t="s">
        <v>267</v>
      </c>
      <c r="C66" s="44">
        <v>1660.14</v>
      </c>
      <c r="D66" s="44">
        <v>40052</v>
      </c>
      <c r="E66" s="44">
        <v>0</v>
      </c>
      <c r="F66" s="45">
        <v>0</v>
      </c>
      <c r="G66" s="45">
        <v>1515.47</v>
      </c>
      <c r="H66" s="44">
        <v>130</v>
      </c>
      <c r="I66" s="44">
        <v>229</v>
      </c>
      <c r="J66" s="44">
        <v>20000</v>
      </c>
      <c r="K66" s="44">
        <v>100000</v>
      </c>
      <c r="L66" s="44">
        <v>0</v>
      </c>
      <c r="M66" s="44">
        <v>0</v>
      </c>
      <c r="N66" s="44">
        <v>8103.375</v>
      </c>
      <c r="O66" s="46">
        <f t="shared" si="0"/>
        <v>171689.98499999999</v>
      </c>
    </row>
    <row r="67" spans="1:15" x14ac:dyDescent="0.25">
      <c r="A67" s="43">
        <v>3812</v>
      </c>
      <c r="B67" s="43" t="s">
        <v>268</v>
      </c>
      <c r="C67" s="44"/>
      <c r="D67" s="44">
        <v>0</v>
      </c>
      <c r="E67" s="44">
        <v>0</v>
      </c>
      <c r="F67" s="45">
        <v>0</v>
      </c>
      <c r="G67" s="45">
        <v>350</v>
      </c>
      <c r="H67" s="44"/>
      <c r="I67" s="44"/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6">
        <f t="shared" si="0"/>
        <v>350</v>
      </c>
    </row>
    <row r="68" spans="1:15" x14ac:dyDescent="0.25">
      <c r="A68" s="43">
        <v>3851</v>
      </c>
      <c r="B68" s="43" t="s">
        <v>269</v>
      </c>
      <c r="C68" s="44">
        <v>0</v>
      </c>
      <c r="D68" s="44">
        <v>0</v>
      </c>
      <c r="E68" s="44">
        <v>0</v>
      </c>
      <c r="F68" s="45">
        <v>0</v>
      </c>
      <c r="G68" s="44">
        <v>0</v>
      </c>
      <c r="H68" s="44">
        <v>0</v>
      </c>
      <c r="I68" s="44">
        <v>0</v>
      </c>
      <c r="J68" s="44">
        <v>400</v>
      </c>
      <c r="K68" s="44">
        <v>400</v>
      </c>
      <c r="L68" s="44">
        <v>400</v>
      </c>
      <c r="M68" s="44">
        <v>400</v>
      </c>
      <c r="N68" s="44">
        <v>400</v>
      </c>
      <c r="O68" s="46">
        <f t="shared" si="0"/>
        <v>2000</v>
      </c>
    </row>
    <row r="69" spans="1:15" x14ac:dyDescent="0.25">
      <c r="A69" s="43">
        <v>3856</v>
      </c>
      <c r="B69" s="43" t="s">
        <v>270</v>
      </c>
      <c r="C69" s="44">
        <v>0</v>
      </c>
      <c r="D69" s="44">
        <v>72</v>
      </c>
      <c r="E69" s="44">
        <v>1055</v>
      </c>
      <c r="F69" s="45">
        <v>487.2</v>
      </c>
      <c r="G69" s="44">
        <v>0</v>
      </c>
      <c r="H69" s="44">
        <v>15</v>
      </c>
      <c r="I69" s="44">
        <v>0</v>
      </c>
      <c r="J69" s="44">
        <v>100</v>
      </c>
      <c r="K69" s="44">
        <v>100</v>
      </c>
      <c r="L69" s="44">
        <v>100</v>
      </c>
      <c r="M69" s="44">
        <v>100</v>
      </c>
      <c r="N69" s="44">
        <v>100</v>
      </c>
      <c r="O69" s="46">
        <f t="shared" si="0"/>
        <v>2129.1999999999998</v>
      </c>
    </row>
    <row r="70" spans="1:15" x14ac:dyDescent="0.25">
      <c r="A70" s="43">
        <v>3857</v>
      </c>
      <c r="B70" s="43" t="s">
        <v>271</v>
      </c>
      <c r="C70" s="44">
        <v>4049.84</v>
      </c>
      <c r="D70" s="44">
        <v>1629.46</v>
      </c>
      <c r="E70" s="44">
        <v>610.98</v>
      </c>
      <c r="F70" s="45">
        <v>612.5</v>
      </c>
      <c r="G70" s="44">
        <v>99.9</v>
      </c>
      <c r="H70" s="44">
        <v>701</v>
      </c>
      <c r="I70" s="44">
        <v>17.989999999999998</v>
      </c>
      <c r="J70" s="44">
        <v>200</v>
      </c>
      <c r="K70" s="44">
        <v>200</v>
      </c>
      <c r="L70" s="44">
        <v>200</v>
      </c>
      <c r="M70" s="44">
        <v>200</v>
      </c>
      <c r="N70" s="44">
        <v>200</v>
      </c>
      <c r="O70" s="46">
        <f t="shared" si="0"/>
        <v>8721.67</v>
      </c>
    </row>
    <row r="71" spans="1:15" x14ac:dyDescent="0.25">
      <c r="A71" s="43">
        <v>3858</v>
      </c>
      <c r="B71" s="43" t="s">
        <v>272</v>
      </c>
      <c r="C71" s="44">
        <v>673</v>
      </c>
      <c r="D71" s="44">
        <v>324</v>
      </c>
      <c r="E71" s="44">
        <v>310</v>
      </c>
      <c r="F71" s="45">
        <v>504</v>
      </c>
      <c r="G71" s="44">
        <v>323</v>
      </c>
      <c r="H71" s="44">
        <v>480</v>
      </c>
      <c r="I71" s="44">
        <v>405</v>
      </c>
      <c r="J71" s="44">
        <v>400</v>
      </c>
      <c r="K71" s="44">
        <v>400</v>
      </c>
      <c r="L71" s="44">
        <v>400</v>
      </c>
      <c r="M71" s="44">
        <v>400</v>
      </c>
      <c r="N71" s="44">
        <v>400</v>
      </c>
      <c r="O71" s="46">
        <f t="shared" si="0"/>
        <v>5019</v>
      </c>
    </row>
    <row r="72" spans="1:15" x14ac:dyDescent="0.25">
      <c r="A72" s="43">
        <v>5151</v>
      </c>
      <c r="B72" s="43" t="s">
        <v>273</v>
      </c>
      <c r="C72" s="44"/>
      <c r="D72" s="44"/>
      <c r="E72" s="44"/>
      <c r="F72" s="44">
        <v>0</v>
      </c>
      <c r="G72" s="44">
        <v>0</v>
      </c>
      <c r="H72" s="44">
        <v>0</v>
      </c>
      <c r="I72" s="44"/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6">
        <f t="shared" si="0"/>
        <v>0</v>
      </c>
    </row>
    <row r="73" spans="1:15" x14ac:dyDescent="0.25">
      <c r="A73" s="43">
        <v>5152</v>
      </c>
      <c r="B73" s="43" t="s">
        <v>274</v>
      </c>
      <c r="C73" s="44">
        <v>6178.74</v>
      </c>
      <c r="D73" s="44"/>
      <c r="E73" s="44">
        <v>1716.8</v>
      </c>
      <c r="F73" s="44">
        <v>0</v>
      </c>
      <c r="G73" s="44">
        <v>0</v>
      </c>
      <c r="H73" s="44">
        <v>0</v>
      </c>
      <c r="I73" s="44"/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6">
        <f t="shared" si="0"/>
        <v>7895.54</v>
      </c>
    </row>
    <row r="74" spans="1:15" x14ac:dyDescent="0.25">
      <c r="A74" s="43">
        <v>5651</v>
      </c>
      <c r="B74" s="43" t="s">
        <v>275</v>
      </c>
      <c r="C74" s="44">
        <v>0</v>
      </c>
      <c r="D74" s="44">
        <v>0</v>
      </c>
      <c r="E74" s="44">
        <v>8468</v>
      </c>
      <c r="F74" s="44">
        <v>0</v>
      </c>
      <c r="G74" s="44">
        <v>0</v>
      </c>
      <c r="H74" s="44">
        <v>0</v>
      </c>
      <c r="I74" s="44"/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6">
        <f t="shared" ref="O74:O75" si="1">SUM(C74:N74)</f>
        <v>8468</v>
      </c>
    </row>
    <row r="75" spans="1:15" x14ac:dyDescent="0.25">
      <c r="A75" s="43"/>
      <c r="B75" s="43" t="s">
        <v>276</v>
      </c>
      <c r="C75" s="44">
        <v>0</v>
      </c>
      <c r="D75" s="44">
        <v>40600</v>
      </c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6">
        <f t="shared" si="1"/>
        <v>40600</v>
      </c>
    </row>
    <row r="76" spans="1:15" ht="39" x14ac:dyDescent="0.25">
      <c r="A76" s="43" t="s">
        <v>277</v>
      </c>
      <c r="B76" s="43" t="s">
        <v>209</v>
      </c>
      <c r="C76" s="44">
        <f t="shared" ref="C76:O76" si="2">SUM(C9:C75)</f>
        <v>727697.45000000019</v>
      </c>
      <c r="D76" s="44">
        <f t="shared" si="2"/>
        <v>974858.49000000011</v>
      </c>
      <c r="E76" s="44">
        <f t="shared" si="2"/>
        <v>1120864.1400000001</v>
      </c>
      <c r="F76" s="44">
        <f t="shared" si="2"/>
        <v>1098288.2499999998</v>
      </c>
      <c r="G76" s="44">
        <f>SUM(G9:G75)</f>
        <v>942639.04999999981</v>
      </c>
      <c r="H76" s="44">
        <f>SUM(H9:H75)</f>
        <v>954502.1399999999</v>
      </c>
      <c r="I76" s="44">
        <f>SUM(I9:I75)</f>
        <v>769246.07</v>
      </c>
      <c r="J76" s="44">
        <f t="shared" si="2"/>
        <v>1010704.8123697501</v>
      </c>
      <c r="K76" s="44">
        <f t="shared" si="2"/>
        <v>1027176.5053068498</v>
      </c>
      <c r="L76" s="44">
        <f t="shared" si="2"/>
        <v>884157.28338530008</v>
      </c>
      <c r="M76" s="44">
        <f t="shared" si="2"/>
        <v>836761.74963072478</v>
      </c>
      <c r="N76" s="44">
        <f t="shared" si="2"/>
        <v>999416.92898791225</v>
      </c>
      <c r="O76" s="44">
        <f t="shared" si="2"/>
        <v>11346312.869680533</v>
      </c>
    </row>
    <row r="77" spans="1:15" x14ac:dyDescent="0.25">
      <c r="A77" s="41"/>
      <c r="C77" s="46"/>
      <c r="D77" s="46"/>
      <c r="E77" s="46"/>
      <c r="J77" s="46"/>
      <c r="K77" s="46"/>
      <c r="L77" s="46"/>
      <c r="M77" s="46"/>
      <c r="N77" s="46"/>
      <c r="O77" s="46"/>
    </row>
    <row r="78" spans="1:15" x14ac:dyDescent="0.25">
      <c r="A78" s="40">
        <v>200</v>
      </c>
      <c r="B78" s="40" t="s">
        <v>36</v>
      </c>
      <c r="C78" s="47"/>
      <c r="D78" s="47"/>
      <c r="E78" s="47"/>
      <c r="F78" s="41"/>
      <c r="G78" s="41"/>
      <c r="H78" s="41"/>
      <c r="I78" s="41"/>
      <c r="J78" s="46"/>
      <c r="K78" s="46"/>
      <c r="L78" s="46"/>
      <c r="M78" s="46"/>
      <c r="N78" s="46"/>
      <c r="O78" s="46"/>
    </row>
    <row r="79" spans="1:15" x14ac:dyDescent="0.25">
      <c r="A79" s="43">
        <v>1131</v>
      </c>
      <c r="B79" s="43" t="s">
        <v>210</v>
      </c>
      <c r="C79" s="46">
        <v>223134.09</v>
      </c>
      <c r="D79" s="46">
        <v>303644.15000000002</v>
      </c>
      <c r="E79" s="46">
        <v>231597.48</v>
      </c>
      <c r="F79" s="45">
        <v>238226.53</v>
      </c>
      <c r="G79" s="45">
        <v>296139.26</v>
      </c>
      <c r="H79" s="46">
        <v>239051.85</v>
      </c>
      <c r="I79" s="46">
        <v>241516.49</v>
      </c>
      <c r="J79" s="46">
        <v>239064.53448858755</v>
      </c>
      <c r="K79" s="46">
        <v>323309.42738325003</v>
      </c>
      <c r="L79" s="46">
        <v>245026.24145999999</v>
      </c>
      <c r="M79" s="46">
        <v>247189.91613277502</v>
      </c>
      <c r="N79" s="46">
        <v>309653.68520047504</v>
      </c>
      <c r="O79" s="46">
        <f>SUM(C79:N79)</f>
        <v>3137553.6546650883</v>
      </c>
    </row>
    <row r="80" spans="1:15" x14ac:dyDescent="0.25">
      <c r="A80" s="43">
        <v>1311</v>
      </c>
      <c r="B80" s="43" t="s">
        <v>212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ref="O80:O133" si="3">SUM(C80:N80)</f>
        <v>0</v>
      </c>
    </row>
    <row r="81" spans="1:15" x14ac:dyDescent="0.25">
      <c r="A81" s="43">
        <v>1322</v>
      </c>
      <c r="B81" s="43" t="s">
        <v>213</v>
      </c>
      <c r="C81" s="46">
        <v>3715.28</v>
      </c>
      <c r="D81" s="46">
        <v>5535.3</v>
      </c>
      <c r="E81" s="46">
        <v>4530.87</v>
      </c>
      <c r="F81" s="45">
        <v>4816.57</v>
      </c>
      <c r="G81" s="45">
        <v>6408.18</v>
      </c>
      <c r="H81" s="46">
        <v>4845.67</v>
      </c>
      <c r="I81" s="46">
        <v>4383.63</v>
      </c>
      <c r="J81" s="46">
        <v>4029.9785583750004</v>
      </c>
      <c r="K81" s="46">
        <v>4893.1391817000003</v>
      </c>
      <c r="L81" s="46">
        <v>5374.7572551750009</v>
      </c>
      <c r="M81" s="46">
        <v>4551.4298907000011</v>
      </c>
      <c r="N81" s="46">
        <v>5921.2582419375012</v>
      </c>
      <c r="O81" s="46">
        <f t="shared" si="3"/>
        <v>59006.063127887501</v>
      </c>
    </row>
    <row r="82" spans="1:15" x14ac:dyDescent="0.25">
      <c r="A82" s="43">
        <v>1323</v>
      </c>
      <c r="B82" s="43" t="s">
        <v>214</v>
      </c>
      <c r="C82" s="46">
        <v>28579.84</v>
      </c>
      <c r="D82" s="46">
        <v>26169.26</v>
      </c>
      <c r="E82" s="46">
        <v>28433.200000000001</v>
      </c>
      <c r="F82" s="45">
        <v>28827.22</v>
      </c>
      <c r="G82" s="45">
        <v>30185.200000000001</v>
      </c>
      <c r="H82" s="46">
        <v>27994.28</v>
      </c>
      <c r="I82" s="46">
        <v>28003.33</v>
      </c>
      <c r="J82" s="46">
        <v>37196.791952512496</v>
      </c>
      <c r="K82" s="46">
        <v>35996.895040837502</v>
      </c>
      <c r="L82" s="46">
        <v>35797.704127762503</v>
      </c>
      <c r="M82" s="46">
        <v>34089.046888050005</v>
      </c>
      <c r="N82" s="46">
        <v>52421.922681975011</v>
      </c>
      <c r="O82" s="46">
        <f t="shared" si="3"/>
        <v>393694.69069113751</v>
      </c>
    </row>
    <row r="83" spans="1:15" x14ac:dyDescent="0.25">
      <c r="A83" s="43">
        <v>1324</v>
      </c>
      <c r="B83" s="43" t="s">
        <v>215</v>
      </c>
      <c r="C83" s="46"/>
      <c r="D83" s="46"/>
      <c r="E83" s="46"/>
      <c r="F83" s="45">
        <v>3200.82</v>
      </c>
      <c r="G83" s="45">
        <v>0</v>
      </c>
      <c r="H83" s="46">
        <v>7560.64</v>
      </c>
      <c r="I83" s="46">
        <v>0</v>
      </c>
      <c r="J83" s="46">
        <v>0</v>
      </c>
      <c r="K83" s="46">
        <v>0</v>
      </c>
      <c r="L83" s="46">
        <v>6963.6069830250008</v>
      </c>
      <c r="M83" s="46">
        <v>0</v>
      </c>
      <c r="N83" s="46">
        <v>0</v>
      </c>
      <c r="O83" s="46">
        <f t="shared" si="3"/>
        <v>17725.066983025001</v>
      </c>
    </row>
    <row r="84" spans="1:15" x14ac:dyDescent="0.25">
      <c r="A84" s="43">
        <v>1325</v>
      </c>
      <c r="B84" s="43" t="s">
        <v>216</v>
      </c>
      <c r="C84" s="46">
        <v>8535.18</v>
      </c>
      <c r="D84" s="46">
        <v>7051.66</v>
      </c>
      <c r="E84" s="46">
        <v>7703.16</v>
      </c>
      <c r="F84" s="45">
        <v>7783.67</v>
      </c>
      <c r="G84" s="45">
        <v>8142.76</v>
      </c>
      <c r="H84" s="46"/>
      <c r="I84" s="46">
        <v>7562.91</v>
      </c>
      <c r="J84" s="46">
        <v>10237.455259762502</v>
      </c>
      <c r="K84" s="46">
        <v>9907.2183412125014</v>
      </c>
      <c r="L84" s="46">
        <v>9851.3089896375022</v>
      </c>
      <c r="M84" s="46">
        <v>9380.646293287502</v>
      </c>
      <c r="N84" s="46">
        <v>9775.7907439500013</v>
      </c>
      <c r="O84" s="46">
        <f t="shared" si="3"/>
        <v>95931.759627849999</v>
      </c>
    </row>
    <row r="85" spans="1:15" x14ac:dyDescent="0.25">
      <c r="A85" s="43">
        <v>1331</v>
      </c>
      <c r="B85" s="43" t="s">
        <v>217</v>
      </c>
      <c r="C85" s="46"/>
      <c r="D85" s="46"/>
      <c r="E85" s="46"/>
      <c r="F85" s="46">
        <v>0</v>
      </c>
      <c r="G85" s="46">
        <v>0</v>
      </c>
      <c r="H85" s="46"/>
      <c r="I85" s="46"/>
      <c r="J85" s="46">
        <v>0</v>
      </c>
      <c r="K85" s="46">
        <v>0</v>
      </c>
      <c r="L85" s="46">
        <v>0</v>
      </c>
      <c r="M85" s="46">
        <v>0</v>
      </c>
      <c r="N85" s="46">
        <v>0</v>
      </c>
      <c r="O85" s="46">
        <f t="shared" si="3"/>
        <v>0</v>
      </c>
    </row>
    <row r="86" spans="1:15" x14ac:dyDescent="0.25">
      <c r="A86" s="43">
        <v>1332</v>
      </c>
      <c r="B86" s="43" t="s">
        <v>217</v>
      </c>
      <c r="C86" s="46">
        <v>1103.82</v>
      </c>
      <c r="D86" s="46">
        <v>1393.64</v>
      </c>
      <c r="E86" s="46">
        <v>1057.95</v>
      </c>
      <c r="F86" s="45">
        <v>441.59</v>
      </c>
      <c r="G86" s="45">
        <v>1316.74</v>
      </c>
      <c r="H86" s="46">
        <v>659.17</v>
      </c>
      <c r="I86" s="46">
        <v>1049.51</v>
      </c>
      <c r="J86" s="46">
        <v>1331.1152489250003</v>
      </c>
      <c r="K86" s="46">
        <v>2085.3498810374999</v>
      </c>
      <c r="L86" s="46">
        <v>2000.9442395250001</v>
      </c>
      <c r="M86" s="46">
        <v>2491.8805382625001</v>
      </c>
      <c r="N86" s="46">
        <v>1466.8511405625002</v>
      </c>
      <c r="O86" s="46">
        <f t="shared" si="3"/>
        <v>16398.561048312502</v>
      </c>
    </row>
    <row r="87" spans="1:15" x14ac:dyDescent="0.25">
      <c r="A87" s="43">
        <v>1336</v>
      </c>
      <c r="B87" s="43" t="s">
        <v>218</v>
      </c>
      <c r="C87" s="46">
        <v>15322.71</v>
      </c>
      <c r="D87" s="46">
        <v>9531.2900000000009</v>
      </c>
      <c r="E87" s="46">
        <v>8517.7099999999991</v>
      </c>
      <c r="F87" s="45">
        <v>39702.35</v>
      </c>
      <c r="G87" s="45">
        <v>16330.04</v>
      </c>
      <c r="H87" s="46"/>
      <c r="I87" s="46"/>
      <c r="J87" s="46">
        <v>0</v>
      </c>
      <c r="K87" s="46">
        <v>8799.7897362375006</v>
      </c>
      <c r="L87" s="46">
        <v>0</v>
      </c>
      <c r="M87" s="46">
        <v>21573.931795762503</v>
      </c>
      <c r="N87" s="46">
        <v>15981.199464037503</v>
      </c>
      <c r="O87" s="46">
        <f t="shared" si="3"/>
        <v>135759.02099603749</v>
      </c>
    </row>
    <row r="88" spans="1:15" x14ac:dyDescent="0.25">
      <c r="A88" s="43">
        <v>1337</v>
      </c>
      <c r="B88" s="43" t="s">
        <v>278</v>
      </c>
      <c r="C88" s="46"/>
      <c r="D88" s="46">
        <v>170.15</v>
      </c>
      <c r="E88" s="46">
        <v>69479.33</v>
      </c>
      <c r="F88" s="45">
        <v>0</v>
      </c>
      <c r="G88" s="46">
        <v>0</v>
      </c>
      <c r="H88" s="46"/>
      <c r="I88" s="46"/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3"/>
        <v>69649.48</v>
      </c>
    </row>
    <row r="89" spans="1:15" x14ac:dyDescent="0.25">
      <c r="A89" s="43">
        <v>1338</v>
      </c>
      <c r="B89" s="43" t="s">
        <v>220</v>
      </c>
      <c r="C89" s="46">
        <v>328.58</v>
      </c>
      <c r="D89" s="46"/>
      <c r="E89" s="46">
        <v>0</v>
      </c>
      <c r="F89" s="46">
        <v>0</v>
      </c>
      <c r="G89" s="45">
        <v>342.89</v>
      </c>
      <c r="H89" s="46">
        <v>1005</v>
      </c>
      <c r="I89" s="46">
        <v>510.45</v>
      </c>
      <c r="J89" s="46">
        <v>495.63849431250009</v>
      </c>
      <c r="K89" s="46">
        <v>2762.9830391625005</v>
      </c>
      <c r="L89" s="46">
        <v>928.95443313750002</v>
      </c>
      <c r="M89" s="46">
        <v>833.81498392500009</v>
      </c>
      <c r="N89" s="46">
        <v>213.18671508750003</v>
      </c>
      <c r="O89" s="46">
        <f t="shared" si="3"/>
        <v>7421.4976656250001</v>
      </c>
    </row>
    <row r="90" spans="1:15" x14ac:dyDescent="0.25">
      <c r="A90" s="43">
        <v>1411</v>
      </c>
      <c r="B90" s="43" t="s">
        <v>221</v>
      </c>
      <c r="C90" s="46">
        <v>33133.79</v>
      </c>
      <c r="D90" s="46">
        <v>30915.07</v>
      </c>
      <c r="E90" s="46">
        <v>35889.760000000002</v>
      </c>
      <c r="F90" s="45">
        <v>35790.74</v>
      </c>
      <c r="G90" s="45">
        <v>39546.160000000003</v>
      </c>
      <c r="H90" s="46">
        <v>39546.160000000003</v>
      </c>
      <c r="I90" s="46">
        <v>36469.26</v>
      </c>
      <c r="J90" s="46">
        <v>37092.234264749997</v>
      </c>
      <c r="K90" s="46">
        <v>41465.565886500008</v>
      </c>
      <c r="L90" s="46">
        <v>38180.524693499996</v>
      </c>
      <c r="M90" s="46">
        <v>36600.083556749996</v>
      </c>
      <c r="N90" s="46">
        <v>22832.683272000002</v>
      </c>
      <c r="O90" s="46">
        <f t="shared" si="3"/>
        <v>427462.03167349997</v>
      </c>
    </row>
    <row r="91" spans="1:15" x14ac:dyDescent="0.25">
      <c r="A91" s="43">
        <v>1421</v>
      </c>
      <c r="B91" s="43" t="s">
        <v>222</v>
      </c>
      <c r="C91" s="46"/>
      <c r="D91" s="46">
        <v>28346.97</v>
      </c>
      <c r="E91" s="46"/>
      <c r="F91" s="45">
        <v>33163.74</v>
      </c>
      <c r="G91" s="46">
        <v>0</v>
      </c>
      <c r="H91" s="46">
        <v>35715.94</v>
      </c>
      <c r="I91" s="46"/>
      <c r="J91" s="46">
        <v>37435.259720249996</v>
      </c>
      <c r="K91" s="46">
        <v>0</v>
      </c>
      <c r="L91" s="46">
        <v>34970.893287750005</v>
      </c>
      <c r="M91" s="46">
        <v>0</v>
      </c>
      <c r="N91" s="46">
        <v>31422.198149999997</v>
      </c>
      <c r="O91" s="46">
        <f t="shared" si="3"/>
        <v>201055.00115800003</v>
      </c>
    </row>
    <row r="92" spans="1:15" x14ac:dyDescent="0.25">
      <c r="A92" s="43">
        <v>1431</v>
      </c>
      <c r="B92" s="43" t="s">
        <v>223</v>
      </c>
      <c r="C92" s="46"/>
      <c r="D92" s="46">
        <v>29197.360000000001</v>
      </c>
      <c r="E92" s="46"/>
      <c r="F92" s="45">
        <v>34158.660000000003</v>
      </c>
      <c r="G92" s="46">
        <v>0</v>
      </c>
      <c r="H92" s="46">
        <v>36703.78</v>
      </c>
      <c r="I92" s="46"/>
      <c r="J92" s="46">
        <v>37435.259720249996</v>
      </c>
      <c r="K92" s="46">
        <v>0</v>
      </c>
      <c r="L92" s="46">
        <v>34970.893287750005</v>
      </c>
      <c r="M92" s="46">
        <v>0</v>
      </c>
      <c r="N92" s="46">
        <v>31422.198149999997</v>
      </c>
      <c r="O92" s="46">
        <f t="shared" si="3"/>
        <v>203888.15115799999</v>
      </c>
    </row>
    <row r="93" spans="1:15" x14ac:dyDescent="0.25">
      <c r="A93" s="43">
        <v>1543</v>
      </c>
      <c r="B93" s="43" t="s">
        <v>224</v>
      </c>
      <c r="C93" s="46">
        <v>3135.36</v>
      </c>
      <c r="D93" s="46">
        <v>3046.5</v>
      </c>
      <c r="E93" s="46">
        <v>3046.5</v>
      </c>
      <c r="F93" s="45">
        <v>3046.5</v>
      </c>
      <c r="G93" s="46">
        <v>0</v>
      </c>
      <c r="H93" s="46">
        <v>6093</v>
      </c>
      <c r="I93" s="46">
        <v>0</v>
      </c>
      <c r="J93" s="46">
        <v>4783.0860000000002</v>
      </c>
      <c r="K93" s="46">
        <v>4783.0860000000002</v>
      </c>
      <c r="L93" s="46">
        <v>4783.0860000000002</v>
      </c>
      <c r="M93" s="46">
        <v>4783.0860000000002</v>
      </c>
      <c r="N93" s="46">
        <v>4783.0860000000002</v>
      </c>
      <c r="O93" s="46">
        <f t="shared" si="3"/>
        <v>42283.29</v>
      </c>
    </row>
    <row r="94" spans="1:15" x14ac:dyDescent="0.25">
      <c r="A94" s="43">
        <v>1545</v>
      </c>
      <c r="B94" s="43" t="s">
        <v>225</v>
      </c>
      <c r="C94" s="46">
        <v>19575</v>
      </c>
      <c r="D94" s="46">
        <v>18900</v>
      </c>
      <c r="E94" s="46">
        <v>19575</v>
      </c>
      <c r="F94" s="45">
        <v>19575</v>
      </c>
      <c r="G94" s="45">
        <v>26325</v>
      </c>
      <c r="H94" s="46">
        <v>26325</v>
      </c>
      <c r="I94" s="46">
        <v>18900</v>
      </c>
      <c r="J94" s="46">
        <f>27281.35092375+675</f>
        <v>27956.35092375</v>
      </c>
      <c r="K94" s="46">
        <f>54562.7018475+675+675</f>
        <v>55912.7018475</v>
      </c>
      <c r="L94" s="46">
        <f>27281.35092375+675</f>
        <v>27956.35092375</v>
      </c>
      <c r="M94" s="46">
        <f>29493.35235+675</f>
        <v>30168.352350000001</v>
      </c>
      <c r="N94" s="46">
        <f>37568.32695+675</f>
        <v>38243.326950000002</v>
      </c>
      <c r="O94" s="46">
        <f t="shared" si="3"/>
        <v>329412.082995</v>
      </c>
    </row>
    <row r="95" spans="1:15" x14ac:dyDescent="0.25">
      <c r="A95" s="43">
        <v>1547</v>
      </c>
      <c r="B95" s="43" t="s">
        <v>226</v>
      </c>
      <c r="C95" s="46">
        <v>28892.42</v>
      </c>
      <c r="D95" s="46"/>
      <c r="E95" s="46"/>
      <c r="F95" s="46">
        <v>0</v>
      </c>
      <c r="G95" s="46">
        <v>0</v>
      </c>
      <c r="H95" s="46"/>
      <c r="I95" s="46"/>
      <c r="J95" s="46">
        <v>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3"/>
        <v>28892.42</v>
      </c>
    </row>
    <row r="96" spans="1:15" x14ac:dyDescent="0.25">
      <c r="A96" s="43">
        <v>1548</v>
      </c>
      <c r="B96" s="43" t="s">
        <v>227</v>
      </c>
      <c r="C96" s="46"/>
      <c r="D96" s="46"/>
      <c r="E96" s="46"/>
      <c r="F96" s="46">
        <v>0</v>
      </c>
      <c r="G96" s="45">
        <v>30567.11</v>
      </c>
      <c r="H96" s="46"/>
      <c r="I96" s="46"/>
      <c r="J96" s="46">
        <v>0</v>
      </c>
      <c r="K96" s="46">
        <v>0</v>
      </c>
      <c r="L96" s="46">
        <v>0</v>
      </c>
      <c r="M96" s="46">
        <v>0</v>
      </c>
      <c r="N96" s="46">
        <v>0</v>
      </c>
      <c r="O96" s="46">
        <f t="shared" si="3"/>
        <v>30567.11</v>
      </c>
    </row>
    <row r="97" spans="1:15" x14ac:dyDescent="0.25">
      <c r="A97" s="43">
        <v>1592</v>
      </c>
      <c r="B97" s="43" t="s">
        <v>228</v>
      </c>
      <c r="C97" s="46">
        <v>22375.77</v>
      </c>
      <c r="D97" s="46">
        <v>28949.91</v>
      </c>
      <c r="E97" s="46">
        <v>23159.919999999998</v>
      </c>
      <c r="F97" s="45">
        <v>23836.45</v>
      </c>
      <c r="G97" s="45">
        <v>29614.18</v>
      </c>
      <c r="H97" s="46">
        <v>24086.06</v>
      </c>
      <c r="I97" s="46">
        <v>24171.68</v>
      </c>
      <c r="J97" s="46">
        <v>23874.462516712505</v>
      </c>
      <c r="K97" s="46">
        <v>32629.519847925007</v>
      </c>
      <c r="L97" s="46">
        <v>29322.116112712501</v>
      </c>
      <c r="M97" s="46">
        <v>24839.852810850003</v>
      </c>
      <c r="N97" s="46">
        <v>31162.644088537505</v>
      </c>
      <c r="O97" s="46">
        <f t="shared" si="3"/>
        <v>318022.5653767375</v>
      </c>
    </row>
    <row r="98" spans="1:15" x14ac:dyDescent="0.25">
      <c r="A98" s="43">
        <v>1593</v>
      </c>
      <c r="B98" s="43" t="s">
        <v>229</v>
      </c>
      <c r="C98" s="46">
        <v>22375.77</v>
      </c>
      <c r="D98" s="46">
        <v>28949.91</v>
      </c>
      <c r="E98" s="46">
        <v>23159.919999999998</v>
      </c>
      <c r="F98" s="45">
        <v>23836.45</v>
      </c>
      <c r="G98" s="45">
        <v>29614.18</v>
      </c>
      <c r="H98" s="46">
        <v>24086.06</v>
      </c>
      <c r="I98" s="46">
        <v>24171.68</v>
      </c>
      <c r="J98" s="46">
        <v>23874.462516712505</v>
      </c>
      <c r="K98" s="46">
        <v>32629.519847925007</v>
      </c>
      <c r="L98" s="46">
        <v>29322.116112712501</v>
      </c>
      <c r="M98" s="46">
        <v>24839.852810850003</v>
      </c>
      <c r="N98" s="46">
        <v>31162.644088537505</v>
      </c>
      <c r="O98" s="46">
        <f t="shared" si="3"/>
        <v>318022.5653767375</v>
      </c>
    </row>
    <row r="99" spans="1:15" x14ac:dyDescent="0.25">
      <c r="A99" s="43">
        <v>1612</v>
      </c>
      <c r="B99" s="43" t="s">
        <v>230</v>
      </c>
      <c r="C99" s="46">
        <v>5357.71</v>
      </c>
      <c r="D99" s="46">
        <v>156817.57</v>
      </c>
      <c r="E99" s="46">
        <v>6947.93</v>
      </c>
      <c r="F99" s="45">
        <v>5717.98</v>
      </c>
      <c r="G99" s="45">
        <v>7107.35</v>
      </c>
      <c r="H99" s="46">
        <v>5744.47</v>
      </c>
      <c r="I99" s="46">
        <v>5797.19</v>
      </c>
      <c r="J99" s="46">
        <v>8604.4024316250016</v>
      </c>
      <c r="K99" s="46">
        <v>11746.687707562502</v>
      </c>
      <c r="L99" s="46">
        <v>9110.1100253625027</v>
      </c>
      <c r="M99" s="46">
        <v>8906.0815131750005</v>
      </c>
      <c r="N99" s="46">
        <v>11159.2579242375</v>
      </c>
      <c r="O99" s="46">
        <f t="shared" si="3"/>
        <v>243016.7396019625</v>
      </c>
    </row>
    <row r="100" spans="1:15" x14ac:dyDescent="0.25">
      <c r="A100" s="43">
        <v>2111</v>
      </c>
      <c r="B100" s="43" t="s">
        <v>231</v>
      </c>
      <c r="C100" s="48">
        <v>388.29</v>
      </c>
      <c r="D100" s="48">
        <v>2072.9899999999998</v>
      </c>
      <c r="E100" s="48">
        <v>1655.18</v>
      </c>
      <c r="F100" s="45">
        <v>1619.16</v>
      </c>
      <c r="G100" s="45">
        <v>63</v>
      </c>
      <c r="H100" s="48">
        <v>1595.06</v>
      </c>
      <c r="I100" s="48">
        <v>649.6</v>
      </c>
      <c r="J100" s="48">
        <v>749.75</v>
      </c>
      <c r="K100" s="48">
        <v>749.75</v>
      </c>
      <c r="L100" s="48">
        <v>749.75</v>
      </c>
      <c r="M100" s="48">
        <v>749.75</v>
      </c>
      <c r="N100" s="48">
        <v>749.75</v>
      </c>
      <c r="O100" s="46">
        <f t="shared" si="3"/>
        <v>11792.03</v>
      </c>
    </row>
    <row r="101" spans="1:15" x14ac:dyDescent="0.25">
      <c r="A101" s="43">
        <v>2161</v>
      </c>
      <c r="B101" s="43" t="s">
        <v>232</v>
      </c>
      <c r="C101" s="46">
        <v>8494.06</v>
      </c>
      <c r="D101" s="46">
        <v>1705.84</v>
      </c>
      <c r="E101" s="46">
        <v>2725.26</v>
      </c>
      <c r="F101" s="45">
        <v>1034.22</v>
      </c>
      <c r="G101" s="45">
        <v>1953.66</v>
      </c>
      <c r="H101" s="46">
        <v>1995.86</v>
      </c>
      <c r="I101" s="46">
        <v>2005.59</v>
      </c>
      <c r="J101" s="46">
        <v>1721.1</v>
      </c>
      <c r="K101" s="46">
        <v>1721.1</v>
      </c>
      <c r="L101" s="46">
        <v>1721.1</v>
      </c>
      <c r="M101" s="46">
        <v>1721.1</v>
      </c>
      <c r="N101" s="46">
        <v>1721.1</v>
      </c>
      <c r="O101" s="46">
        <f t="shared" si="3"/>
        <v>28519.989999999991</v>
      </c>
    </row>
    <row r="102" spans="1:15" x14ac:dyDescent="0.25">
      <c r="A102" s="43">
        <v>2172</v>
      </c>
      <c r="B102" s="43" t="s">
        <v>279</v>
      </c>
      <c r="C102" s="46"/>
      <c r="D102" s="46"/>
      <c r="E102" s="46"/>
      <c r="F102" s="46">
        <v>0</v>
      </c>
      <c r="G102" s="46">
        <v>0</v>
      </c>
      <c r="H102" s="46"/>
      <c r="I102" s="46"/>
      <c r="J102" s="46">
        <v>0</v>
      </c>
      <c r="K102" s="46">
        <v>5389</v>
      </c>
      <c r="L102" s="46">
        <v>0</v>
      </c>
      <c r="M102" s="46">
        <v>0</v>
      </c>
      <c r="N102" s="46">
        <v>0</v>
      </c>
      <c r="O102" s="46">
        <f t="shared" si="3"/>
        <v>5389</v>
      </c>
    </row>
    <row r="103" spans="1:15" x14ac:dyDescent="0.25">
      <c r="A103" s="43">
        <v>2215</v>
      </c>
      <c r="B103" s="43" t="s">
        <v>235</v>
      </c>
      <c r="C103" s="46">
        <v>64.099999999999994</v>
      </c>
      <c r="D103" s="46">
        <v>218.5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161.43</v>
      </c>
      <c r="K103" s="46">
        <v>161.43</v>
      </c>
      <c r="L103" s="46">
        <v>161.43</v>
      </c>
      <c r="M103" s="46">
        <v>161.43</v>
      </c>
      <c r="N103" s="46">
        <v>161.43</v>
      </c>
      <c r="O103" s="46">
        <f t="shared" si="3"/>
        <v>1089.7500000000002</v>
      </c>
    </row>
    <row r="104" spans="1:15" x14ac:dyDescent="0.25">
      <c r="A104" s="43">
        <v>2531</v>
      </c>
      <c r="B104" s="43" t="s">
        <v>241</v>
      </c>
      <c r="C104" s="46">
        <v>20286.75</v>
      </c>
      <c r="D104" s="46">
        <v>6066.53</v>
      </c>
      <c r="E104" s="46">
        <v>16164.84</v>
      </c>
      <c r="F104" s="45">
        <v>1536.5</v>
      </c>
      <c r="G104" s="45">
        <v>8699.85</v>
      </c>
      <c r="H104" s="46">
        <v>11234.04</v>
      </c>
      <c r="I104" s="46">
        <v>5719.33</v>
      </c>
      <c r="J104" s="46">
        <v>11117.33</v>
      </c>
      <c r="K104" s="46">
        <v>11117.33</v>
      </c>
      <c r="L104" s="46">
        <v>11117.33</v>
      </c>
      <c r="M104" s="46">
        <v>11117.33</v>
      </c>
      <c r="N104" s="46">
        <v>11117.33</v>
      </c>
      <c r="O104" s="46">
        <f t="shared" si="3"/>
        <v>125294.49</v>
      </c>
    </row>
    <row r="105" spans="1:15" x14ac:dyDescent="0.25">
      <c r="A105" s="43">
        <v>2911</v>
      </c>
      <c r="B105" s="43" t="s">
        <v>243</v>
      </c>
      <c r="C105" s="46">
        <v>9861.5400000000009</v>
      </c>
      <c r="D105" s="46">
        <v>1448.1</v>
      </c>
      <c r="E105" s="46">
        <v>1413.51</v>
      </c>
      <c r="F105" s="45">
        <v>1533.38</v>
      </c>
      <c r="G105" s="45">
        <v>1081.7</v>
      </c>
      <c r="H105" s="46">
        <v>2298.75</v>
      </c>
      <c r="I105" s="46">
        <v>1355.56</v>
      </c>
      <c r="J105" s="46">
        <v>2046.2</v>
      </c>
      <c r="K105" s="46">
        <v>2046.2</v>
      </c>
      <c r="L105" s="46">
        <v>2046.2</v>
      </c>
      <c r="M105" s="46">
        <v>2046.2</v>
      </c>
      <c r="N105" s="46">
        <v>2046.2</v>
      </c>
      <c r="O105" s="46">
        <f t="shared" si="3"/>
        <v>29223.540000000008</v>
      </c>
    </row>
    <row r="106" spans="1:15" x14ac:dyDescent="0.25">
      <c r="A106" s="43">
        <v>3121</v>
      </c>
      <c r="B106" s="43" t="s">
        <v>280</v>
      </c>
      <c r="C106" s="46">
        <v>726.4</v>
      </c>
      <c r="D106" s="46">
        <v>770.4</v>
      </c>
      <c r="E106" s="46">
        <v>515.74</v>
      </c>
      <c r="F106" s="45">
        <v>600.34</v>
      </c>
      <c r="G106" s="45">
        <v>1194.8900000000001</v>
      </c>
      <c r="H106" s="46">
        <v>500.16</v>
      </c>
      <c r="I106" s="46">
        <v>806.66</v>
      </c>
      <c r="J106" s="46">
        <v>1287.7</v>
      </c>
      <c r="K106" s="46">
        <v>1287.7</v>
      </c>
      <c r="L106" s="46">
        <v>1287.7</v>
      </c>
      <c r="M106" s="46">
        <v>1287.7</v>
      </c>
      <c r="N106" s="46">
        <v>1287.7</v>
      </c>
      <c r="O106" s="46">
        <f t="shared" si="3"/>
        <v>11553.090000000002</v>
      </c>
    </row>
    <row r="107" spans="1:15" x14ac:dyDescent="0.25">
      <c r="A107" s="43">
        <v>3142</v>
      </c>
      <c r="B107" s="43" t="s">
        <v>244</v>
      </c>
      <c r="C107" s="46">
        <v>889</v>
      </c>
      <c r="D107" s="46">
        <v>813</v>
      </c>
      <c r="E107" s="46">
        <v>0</v>
      </c>
      <c r="F107" s="45">
        <v>2072</v>
      </c>
      <c r="G107" s="45">
        <v>1002</v>
      </c>
      <c r="H107" s="46">
        <v>0</v>
      </c>
      <c r="I107" s="46">
        <v>1838</v>
      </c>
      <c r="J107" s="46">
        <v>1608.95</v>
      </c>
      <c r="K107" s="46">
        <v>1608.95</v>
      </c>
      <c r="L107" s="46">
        <v>1608.95</v>
      </c>
      <c r="M107" s="46">
        <v>1608.95</v>
      </c>
      <c r="N107" s="46">
        <v>1608.95</v>
      </c>
      <c r="O107" s="46">
        <f t="shared" si="3"/>
        <v>14658.750000000004</v>
      </c>
    </row>
    <row r="108" spans="1:15" x14ac:dyDescent="0.25">
      <c r="A108" s="43">
        <v>3172</v>
      </c>
      <c r="B108" s="43" t="s">
        <v>281</v>
      </c>
      <c r="C108" s="46">
        <v>599</v>
      </c>
      <c r="D108" s="46">
        <v>599</v>
      </c>
      <c r="E108" s="46">
        <v>599</v>
      </c>
      <c r="F108" s="45">
        <v>599</v>
      </c>
      <c r="G108" s="45">
        <v>599</v>
      </c>
      <c r="H108" s="46">
        <v>599</v>
      </c>
      <c r="I108" s="46">
        <v>599</v>
      </c>
      <c r="J108" s="46">
        <v>650</v>
      </c>
      <c r="K108" s="46">
        <v>650</v>
      </c>
      <c r="L108" s="46">
        <v>650</v>
      </c>
      <c r="M108" s="46">
        <v>650</v>
      </c>
      <c r="N108" s="46">
        <v>650</v>
      </c>
      <c r="O108" s="46">
        <f t="shared" si="3"/>
        <v>7443</v>
      </c>
    </row>
    <row r="109" spans="1:15" x14ac:dyDescent="0.25">
      <c r="A109" s="43">
        <v>3183</v>
      </c>
      <c r="B109" s="43" t="s">
        <v>247</v>
      </c>
      <c r="C109" s="46"/>
      <c r="D109" s="46"/>
      <c r="E109" s="46"/>
      <c r="F109" s="46">
        <v>0</v>
      </c>
      <c r="G109" s="46">
        <v>0</v>
      </c>
      <c r="H109" s="46">
        <v>0</v>
      </c>
      <c r="I109" s="46"/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f t="shared" si="3"/>
        <v>0</v>
      </c>
    </row>
    <row r="110" spans="1:15" x14ac:dyDescent="0.25">
      <c r="A110" s="43">
        <v>3272</v>
      </c>
      <c r="B110" s="43" t="s">
        <v>250</v>
      </c>
      <c r="C110" s="46">
        <v>0</v>
      </c>
      <c r="D110" s="46"/>
      <c r="E110" s="46"/>
      <c r="F110" s="45">
        <v>38718.239999999998</v>
      </c>
      <c r="G110" s="46">
        <v>0</v>
      </c>
      <c r="H110" s="46">
        <v>0</v>
      </c>
      <c r="I110" s="46">
        <v>1136.8</v>
      </c>
      <c r="J110" s="46">
        <v>0</v>
      </c>
      <c r="K110" s="46">
        <v>2431.0125000000003</v>
      </c>
      <c r="L110" s="46">
        <v>0</v>
      </c>
      <c r="M110" s="46">
        <v>2894.0625</v>
      </c>
      <c r="N110" s="46">
        <v>0</v>
      </c>
      <c r="O110" s="46">
        <f t="shared" si="3"/>
        <v>45180.114999999998</v>
      </c>
    </row>
    <row r="111" spans="1:15" x14ac:dyDescent="0.25">
      <c r="A111" s="43">
        <v>3314</v>
      </c>
      <c r="B111" s="43" t="s">
        <v>251</v>
      </c>
      <c r="C111" s="46">
        <v>3274.02</v>
      </c>
      <c r="D111" s="46">
        <v>8447.51</v>
      </c>
      <c r="E111" s="46">
        <v>41862.6</v>
      </c>
      <c r="F111" s="45">
        <v>18758.32</v>
      </c>
      <c r="G111" s="45">
        <v>16090.81</v>
      </c>
      <c r="H111" s="46">
        <v>3518.84</v>
      </c>
      <c r="I111" s="46">
        <v>37150.26</v>
      </c>
      <c r="J111" s="46">
        <v>20000</v>
      </c>
      <c r="K111" s="46">
        <v>20000</v>
      </c>
      <c r="L111" s="46">
        <v>20000</v>
      </c>
      <c r="M111" s="46">
        <v>20000</v>
      </c>
      <c r="N111" s="46">
        <v>20000</v>
      </c>
      <c r="O111" s="46">
        <f t="shared" si="3"/>
        <v>229102.36</v>
      </c>
    </row>
    <row r="112" spans="1:15" x14ac:dyDescent="0.25">
      <c r="A112" s="43">
        <v>3341</v>
      </c>
      <c r="B112" s="43" t="s">
        <v>252</v>
      </c>
      <c r="C112" s="46"/>
      <c r="D112" s="46"/>
      <c r="E112" s="46">
        <v>0</v>
      </c>
      <c r="F112" s="46">
        <v>0</v>
      </c>
      <c r="G112" s="46">
        <v>0</v>
      </c>
      <c r="H112" s="46">
        <v>0</v>
      </c>
      <c r="I112" s="46">
        <v>0</v>
      </c>
      <c r="J112" s="46">
        <v>0</v>
      </c>
      <c r="K112" s="46">
        <v>5000</v>
      </c>
      <c r="L112" s="46">
        <v>0</v>
      </c>
      <c r="M112" s="46">
        <v>0</v>
      </c>
      <c r="N112" s="46">
        <v>0</v>
      </c>
      <c r="O112" s="46">
        <f t="shared" si="3"/>
        <v>5000</v>
      </c>
    </row>
    <row r="113" spans="1:15" x14ac:dyDescent="0.25">
      <c r="A113" s="43">
        <v>3392</v>
      </c>
      <c r="B113" s="43" t="s">
        <v>282</v>
      </c>
      <c r="C113" s="46">
        <v>190</v>
      </c>
      <c r="D113" s="46">
        <v>2398.88</v>
      </c>
      <c r="E113" s="46">
        <v>1180</v>
      </c>
      <c r="F113" s="45">
        <v>1692</v>
      </c>
      <c r="G113" s="46">
        <v>0</v>
      </c>
      <c r="H113" s="46">
        <v>800</v>
      </c>
      <c r="I113" s="46">
        <v>610</v>
      </c>
      <c r="J113" s="46">
        <v>0</v>
      </c>
      <c r="K113" s="46">
        <v>0</v>
      </c>
      <c r="L113" s="46">
        <v>1122.89625</v>
      </c>
      <c r="M113" s="46">
        <v>0</v>
      </c>
      <c r="N113" s="46">
        <v>1967.9625000000001</v>
      </c>
      <c r="O113" s="46">
        <f t="shared" si="3"/>
        <v>9961.7387500000004</v>
      </c>
    </row>
    <row r="114" spans="1:15" x14ac:dyDescent="0.25">
      <c r="A114" s="43">
        <v>3472</v>
      </c>
      <c r="B114" s="43" t="s">
        <v>283</v>
      </c>
      <c r="C114" s="46">
        <v>6221.86</v>
      </c>
      <c r="D114" s="46">
        <v>4826.4799999999996</v>
      </c>
      <c r="E114" s="46">
        <v>3909.7</v>
      </c>
      <c r="F114" s="45">
        <v>9551.9</v>
      </c>
      <c r="G114" s="45">
        <v>3236.7</v>
      </c>
      <c r="H114" s="46">
        <v>6964.81</v>
      </c>
      <c r="I114" s="46">
        <v>4227.47</v>
      </c>
      <c r="J114" s="46">
        <v>553.96986750000008</v>
      </c>
      <c r="K114" s="46">
        <v>948.46531500000015</v>
      </c>
      <c r="L114" s="46">
        <v>886.72917375000009</v>
      </c>
      <c r="M114" s="46">
        <v>2492.3666250000006</v>
      </c>
      <c r="N114" s="46">
        <v>2105.6156887500006</v>
      </c>
      <c r="O114" s="46">
        <f t="shared" si="3"/>
        <v>45926.066670000015</v>
      </c>
    </row>
    <row r="115" spans="1:15" x14ac:dyDescent="0.25">
      <c r="A115" s="43">
        <v>3473</v>
      </c>
      <c r="B115" s="43" t="s">
        <v>284</v>
      </c>
      <c r="C115" s="46">
        <v>0</v>
      </c>
      <c r="D115" s="46">
        <v>200</v>
      </c>
      <c r="E115" s="46">
        <v>600</v>
      </c>
      <c r="F115" s="45">
        <v>696</v>
      </c>
      <c r="G115" s="46">
        <v>0</v>
      </c>
      <c r="H115" s="46">
        <v>0</v>
      </c>
      <c r="I115" s="46">
        <v>0</v>
      </c>
      <c r="J115" s="46">
        <v>220000</v>
      </c>
      <c r="K115" s="46">
        <v>0</v>
      </c>
      <c r="L115" s="46">
        <v>0</v>
      </c>
      <c r="M115" s="46">
        <v>0</v>
      </c>
      <c r="N115" s="46">
        <v>0</v>
      </c>
      <c r="O115" s="46">
        <f t="shared" si="3"/>
        <v>221496</v>
      </c>
    </row>
    <row r="116" spans="1:15" x14ac:dyDescent="0.25">
      <c r="A116" s="43">
        <v>3511</v>
      </c>
      <c r="B116" s="43" t="s">
        <v>261</v>
      </c>
      <c r="C116" s="46">
        <v>3292.63</v>
      </c>
      <c r="D116" s="46">
        <v>1022.32</v>
      </c>
      <c r="E116" s="46">
        <v>575.36</v>
      </c>
      <c r="F116" s="45">
        <v>427.99</v>
      </c>
      <c r="G116" s="45">
        <v>218.84</v>
      </c>
      <c r="H116" s="46">
        <v>421.88</v>
      </c>
      <c r="I116" s="46">
        <v>75.08</v>
      </c>
      <c r="J116" s="46">
        <v>0</v>
      </c>
      <c r="K116" s="46">
        <v>1776.9312225000001</v>
      </c>
      <c r="L116" s="46">
        <v>0.72930375000000025</v>
      </c>
      <c r="M116" s="46">
        <v>1044.7218337500001</v>
      </c>
      <c r="N116" s="46">
        <v>0</v>
      </c>
      <c r="O116" s="46">
        <f t="shared" si="3"/>
        <v>8856.48236</v>
      </c>
    </row>
    <row r="117" spans="1:15" x14ac:dyDescent="0.25">
      <c r="A117" s="43">
        <v>3532</v>
      </c>
      <c r="B117" s="43" t="s">
        <v>263</v>
      </c>
      <c r="C117" s="46">
        <v>770.53</v>
      </c>
      <c r="D117" s="46">
        <v>1326</v>
      </c>
      <c r="E117" s="46"/>
      <c r="F117" s="45">
        <v>769.08</v>
      </c>
      <c r="G117" s="45">
        <v>1432.08</v>
      </c>
      <c r="H117" s="46">
        <v>769.08</v>
      </c>
      <c r="I117" s="46">
        <v>769.08</v>
      </c>
      <c r="J117" s="46">
        <v>770</v>
      </c>
      <c r="K117" s="46">
        <v>770</v>
      </c>
      <c r="L117" s="46">
        <v>770</v>
      </c>
      <c r="M117" s="46">
        <v>770</v>
      </c>
      <c r="N117" s="46">
        <v>770</v>
      </c>
      <c r="O117" s="46">
        <f t="shared" si="3"/>
        <v>9685.8499999999985</v>
      </c>
    </row>
    <row r="118" spans="1:15" x14ac:dyDescent="0.25">
      <c r="A118" s="2">
        <v>3533</v>
      </c>
      <c r="B118" s="43" t="s">
        <v>285</v>
      </c>
      <c r="C118" s="46"/>
      <c r="D118" s="46"/>
      <c r="E118" s="46"/>
      <c r="F118" s="46">
        <v>0</v>
      </c>
      <c r="G118" s="46">
        <v>0</v>
      </c>
      <c r="H118" s="46"/>
      <c r="I118" s="46"/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f t="shared" si="3"/>
        <v>0</v>
      </c>
    </row>
    <row r="119" spans="1:15" x14ac:dyDescent="0.25">
      <c r="A119" s="43">
        <v>3534</v>
      </c>
      <c r="B119" s="43" t="s">
        <v>286</v>
      </c>
      <c r="C119" s="46">
        <v>0</v>
      </c>
      <c r="D119" s="46">
        <v>783</v>
      </c>
      <c r="E119" s="46">
        <v>0</v>
      </c>
      <c r="F119" s="46">
        <v>0</v>
      </c>
      <c r="G119" s="46">
        <v>0</v>
      </c>
      <c r="H119" s="46">
        <v>382.8</v>
      </c>
      <c r="I119" s="46">
        <v>2291</v>
      </c>
      <c r="J119" s="46">
        <v>0</v>
      </c>
      <c r="K119" s="46">
        <v>1000</v>
      </c>
      <c r="L119" s="46">
        <v>0</v>
      </c>
      <c r="M119" s="46">
        <v>1000</v>
      </c>
      <c r="N119" s="46">
        <v>0</v>
      </c>
      <c r="O119" s="46">
        <f t="shared" si="3"/>
        <v>5456.8</v>
      </c>
    </row>
    <row r="120" spans="1:15" x14ac:dyDescent="0.25">
      <c r="A120" s="43">
        <v>3571</v>
      </c>
      <c r="B120" s="43" t="s">
        <v>287</v>
      </c>
      <c r="C120" s="46">
        <v>360</v>
      </c>
      <c r="D120" s="46">
        <v>0</v>
      </c>
      <c r="E120" s="46">
        <v>0</v>
      </c>
      <c r="F120" s="45">
        <v>0</v>
      </c>
      <c r="G120" s="46">
        <v>0</v>
      </c>
      <c r="H120" s="46">
        <v>754</v>
      </c>
      <c r="I120" s="46">
        <v>0</v>
      </c>
      <c r="J120" s="46">
        <v>371.89</v>
      </c>
      <c r="K120" s="46">
        <v>371.89</v>
      </c>
      <c r="L120" s="46">
        <v>371.89</v>
      </c>
      <c r="M120" s="46">
        <v>371.89</v>
      </c>
      <c r="N120" s="46">
        <v>371.89</v>
      </c>
      <c r="O120" s="46">
        <f t="shared" si="3"/>
        <v>2973.4499999999994</v>
      </c>
    </row>
    <row r="121" spans="1:15" x14ac:dyDescent="0.25">
      <c r="A121" s="43">
        <v>3583</v>
      </c>
      <c r="B121" s="43" t="s">
        <v>288</v>
      </c>
      <c r="C121" s="46">
        <v>580</v>
      </c>
      <c r="D121" s="46">
        <v>580</v>
      </c>
      <c r="E121" s="46">
        <v>580</v>
      </c>
      <c r="F121" s="45">
        <v>1160</v>
      </c>
      <c r="G121" s="45">
        <v>2320</v>
      </c>
      <c r="H121" s="46">
        <v>0</v>
      </c>
      <c r="I121" s="46">
        <v>0</v>
      </c>
      <c r="J121" s="46">
        <v>580</v>
      </c>
      <c r="K121" s="46">
        <v>580</v>
      </c>
      <c r="L121" s="46">
        <v>580</v>
      </c>
      <c r="M121" s="46">
        <v>580</v>
      </c>
      <c r="N121" s="46">
        <v>580</v>
      </c>
      <c r="O121" s="46">
        <f t="shared" si="3"/>
        <v>8120</v>
      </c>
    </row>
    <row r="122" spans="1:15" x14ac:dyDescent="0.25">
      <c r="A122" s="43">
        <v>3791</v>
      </c>
      <c r="B122" s="43" t="s">
        <v>267</v>
      </c>
      <c r="C122" s="46">
        <v>650.99</v>
      </c>
      <c r="D122" s="46">
        <v>271</v>
      </c>
      <c r="E122" s="46">
        <v>18961</v>
      </c>
      <c r="F122" s="46">
        <v>0</v>
      </c>
      <c r="G122" s="45">
        <v>11260.89</v>
      </c>
      <c r="H122" s="46">
        <v>2153</v>
      </c>
      <c r="I122" s="46">
        <v>0</v>
      </c>
      <c r="J122" s="46">
        <v>20000</v>
      </c>
      <c r="K122" s="46">
        <v>5000</v>
      </c>
      <c r="L122" s="46">
        <v>0</v>
      </c>
      <c r="M122" s="46">
        <v>0</v>
      </c>
      <c r="N122" s="46">
        <v>0</v>
      </c>
      <c r="O122" s="46">
        <f t="shared" si="3"/>
        <v>58296.880000000005</v>
      </c>
    </row>
    <row r="123" spans="1:15" x14ac:dyDescent="0.25">
      <c r="A123" s="43">
        <v>3856</v>
      </c>
      <c r="B123" s="43" t="s">
        <v>270</v>
      </c>
      <c r="C123" s="46"/>
      <c r="D123" s="46">
        <v>12</v>
      </c>
      <c r="E123" s="46">
        <v>20</v>
      </c>
      <c r="F123" s="46">
        <v>0</v>
      </c>
      <c r="G123" s="46">
        <v>0</v>
      </c>
      <c r="H123" s="46">
        <v>12</v>
      </c>
      <c r="I123" s="46"/>
      <c r="J123" s="46">
        <v>0</v>
      </c>
      <c r="K123" s="46">
        <v>500</v>
      </c>
      <c r="L123" s="46">
        <v>0</v>
      </c>
      <c r="M123" s="46">
        <v>0</v>
      </c>
      <c r="N123" s="46">
        <v>0</v>
      </c>
      <c r="O123" s="46">
        <f t="shared" si="3"/>
        <v>544</v>
      </c>
    </row>
    <row r="124" spans="1:15" x14ac:dyDescent="0.25">
      <c r="A124" s="43">
        <v>3857</v>
      </c>
      <c r="B124" s="43" t="s">
        <v>271</v>
      </c>
      <c r="C124" s="46">
        <v>1646.01</v>
      </c>
      <c r="D124" s="46">
        <v>37</v>
      </c>
      <c r="E124" s="46">
        <v>271.60000000000002</v>
      </c>
      <c r="F124" s="45">
        <v>274.62</v>
      </c>
      <c r="G124" s="46">
        <v>0</v>
      </c>
      <c r="H124" s="46">
        <v>856.84</v>
      </c>
      <c r="I124" s="46">
        <v>0</v>
      </c>
      <c r="J124" s="46">
        <v>950</v>
      </c>
      <c r="K124" s="46">
        <v>950</v>
      </c>
      <c r="L124" s="46">
        <v>950</v>
      </c>
      <c r="M124" s="46">
        <v>950</v>
      </c>
      <c r="N124" s="46">
        <v>950</v>
      </c>
      <c r="O124" s="46">
        <f t="shared" si="3"/>
        <v>7836.07</v>
      </c>
    </row>
    <row r="125" spans="1:15" x14ac:dyDescent="0.25">
      <c r="A125" s="43">
        <v>3858</v>
      </c>
      <c r="B125" s="43" t="s">
        <v>272</v>
      </c>
      <c r="C125" s="46">
        <v>0</v>
      </c>
      <c r="D125" s="46">
        <v>0</v>
      </c>
      <c r="E125" s="46">
        <v>0</v>
      </c>
      <c r="F125" s="45">
        <v>12</v>
      </c>
      <c r="G125" s="46">
        <v>0</v>
      </c>
      <c r="H125" s="46">
        <v>0</v>
      </c>
      <c r="I125" s="46">
        <v>0</v>
      </c>
      <c r="J125" s="46">
        <v>50</v>
      </c>
      <c r="K125" s="46">
        <v>50</v>
      </c>
      <c r="L125" s="46">
        <v>50</v>
      </c>
      <c r="M125" s="46">
        <v>50</v>
      </c>
      <c r="N125" s="46">
        <v>50</v>
      </c>
      <c r="O125" s="46">
        <f t="shared" si="3"/>
        <v>262</v>
      </c>
    </row>
    <row r="126" spans="1:15" x14ac:dyDescent="0.25">
      <c r="A126" s="43">
        <v>3921</v>
      </c>
      <c r="B126" s="43" t="s">
        <v>289</v>
      </c>
      <c r="C126" s="46"/>
      <c r="D126" s="46"/>
      <c r="E126" s="46">
        <v>0</v>
      </c>
      <c r="F126" s="46">
        <v>0</v>
      </c>
      <c r="G126" s="46">
        <v>0</v>
      </c>
      <c r="H126" s="46">
        <v>0</v>
      </c>
      <c r="I126" s="46"/>
      <c r="J126" s="46">
        <v>0</v>
      </c>
      <c r="K126" s="46">
        <v>450</v>
      </c>
      <c r="L126" s="46">
        <v>0</v>
      </c>
      <c r="M126" s="46">
        <v>0</v>
      </c>
      <c r="N126" s="46">
        <v>450</v>
      </c>
      <c r="O126" s="46">
        <f t="shared" si="3"/>
        <v>900</v>
      </c>
    </row>
    <row r="127" spans="1:15" x14ac:dyDescent="0.25">
      <c r="A127" s="43">
        <v>3992</v>
      </c>
      <c r="B127" s="43" t="s">
        <v>290</v>
      </c>
      <c r="C127" s="46">
        <v>250</v>
      </c>
      <c r="D127" s="46"/>
      <c r="E127" s="46">
        <v>1000</v>
      </c>
      <c r="F127" s="45">
        <v>250</v>
      </c>
      <c r="G127" s="45">
        <v>250</v>
      </c>
      <c r="H127" s="46">
        <v>0</v>
      </c>
      <c r="I127" s="46"/>
      <c r="J127" s="46">
        <v>0</v>
      </c>
      <c r="K127" s="46">
        <v>1000</v>
      </c>
      <c r="L127" s="46">
        <v>0</v>
      </c>
      <c r="M127" s="46">
        <v>0</v>
      </c>
      <c r="N127" s="46">
        <v>1000</v>
      </c>
      <c r="O127" s="46">
        <f t="shared" si="3"/>
        <v>3750</v>
      </c>
    </row>
    <row r="128" spans="1:15" x14ac:dyDescent="0.25">
      <c r="A128" s="43">
        <v>5110</v>
      </c>
      <c r="B128" s="43" t="s">
        <v>291</v>
      </c>
      <c r="C128" s="46"/>
      <c r="D128" s="46">
        <v>0</v>
      </c>
      <c r="E128" s="46"/>
      <c r="F128" s="46">
        <v>0</v>
      </c>
      <c r="G128" s="46">
        <v>0</v>
      </c>
      <c r="H128" s="46"/>
      <c r="I128" s="46"/>
      <c r="J128" s="46">
        <v>0</v>
      </c>
      <c r="K128" s="46">
        <v>0</v>
      </c>
      <c r="L128" s="46">
        <v>0</v>
      </c>
      <c r="M128" s="46">
        <v>0</v>
      </c>
      <c r="N128" s="46">
        <v>0</v>
      </c>
      <c r="O128" s="46">
        <f t="shared" si="3"/>
        <v>0</v>
      </c>
    </row>
    <row r="129" spans="1:16" x14ac:dyDescent="0.25">
      <c r="A129" s="43">
        <v>5152</v>
      </c>
      <c r="B129" s="43" t="s">
        <v>274</v>
      </c>
      <c r="C129" s="46"/>
      <c r="D129" s="46"/>
      <c r="E129" s="46"/>
      <c r="F129" s="46">
        <v>0</v>
      </c>
      <c r="G129" s="46">
        <v>0</v>
      </c>
      <c r="H129" s="46"/>
      <c r="I129" s="46"/>
      <c r="J129" s="46">
        <v>0</v>
      </c>
      <c r="K129" s="46">
        <v>0</v>
      </c>
      <c r="L129" s="46">
        <v>0</v>
      </c>
      <c r="M129" s="46">
        <v>0</v>
      </c>
      <c r="N129" s="46">
        <v>0</v>
      </c>
      <c r="O129" s="46">
        <f t="shared" si="3"/>
        <v>0</v>
      </c>
    </row>
    <row r="130" spans="1:16" x14ac:dyDescent="0.25">
      <c r="A130" s="43">
        <v>5321</v>
      </c>
      <c r="B130" s="43" t="s">
        <v>292</v>
      </c>
      <c r="C130" s="46"/>
      <c r="D130" s="46">
        <v>0</v>
      </c>
      <c r="E130" s="46"/>
      <c r="F130" s="46">
        <v>0</v>
      </c>
      <c r="G130" s="46">
        <v>0</v>
      </c>
      <c r="H130" s="46"/>
      <c r="I130" s="46"/>
      <c r="J130" s="46">
        <v>5000</v>
      </c>
      <c r="K130" s="46">
        <v>0</v>
      </c>
      <c r="L130" s="46">
        <v>0</v>
      </c>
      <c r="M130" s="46">
        <v>2000</v>
      </c>
      <c r="N130" s="46">
        <v>0</v>
      </c>
      <c r="O130" s="46">
        <f t="shared" si="3"/>
        <v>7000</v>
      </c>
    </row>
    <row r="131" spans="1:16" x14ac:dyDescent="0.25">
      <c r="A131" s="43">
        <v>5651</v>
      </c>
      <c r="B131" s="43" t="s">
        <v>293</v>
      </c>
      <c r="C131" s="46">
        <v>0</v>
      </c>
      <c r="D131" s="46"/>
      <c r="E131" s="46"/>
      <c r="F131" s="46">
        <v>0</v>
      </c>
      <c r="G131" s="46">
        <v>0</v>
      </c>
      <c r="H131" s="46"/>
      <c r="I131" s="46"/>
      <c r="J131" s="46">
        <v>0</v>
      </c>
      <c r="K131" s="46">
        <v>0</v>
      </c>
      <c r="L131" s="46">
        <v>0</v>
      </c>
      <c r="M131" s="46">
        <v>0</v>
      </c>
      <c r="N131" s="46">
        <v>0</v>
      </c>
      <c r="O131" s="46">
        <f t="shared" si="3"/>
        <v>0</v>
      </c>
    </row>
    <row r="132" spans="1:16" x14ac:dyDescent="0.25">
      <c r="A132" s="43">
        <v>5671</v>
      </c>
      <c r="B132" s="43" t="s">
        <v>294</v>
      </c>
      <c r="C132" s="46">
        <v>2485</v>
      </c>
      <c r="D132" s="46">
        <v>0</v>
      </c>
      <c r="E132" s="46"/>
      <c r="F132" s="46">
        <v>0</v>
      </c>
      <c r="G132" s="46">
        <v>0</v>
      </c>
      <c r="H132" s="46">
        <v>0</v>
      </c>
      <c r="I132" s="46"/>
      <c r="J132" s="46">
        <v>0</v>
      </c>
      <c r="K132" s="46">
        <v>0</v>
      </c>
      <c r="L132" s="46">
        <v>3000</v>
      </c>
      <c r="M132" s="46">
        <v>0</v>
      </c>
      <c r="N132" s="46">
        <v>0</v>
      </c>
      <c r="O132" s="46">
        <f t="shared" si="3"/>
        <v>5485</v>
      </c>
    </row>
    <row r="133" spans="1:16" x14ac:dyDescent="0.25">
      <c r="A133" s="43">
        <v>5791</v>
      </c>
      <c r="B133" s="43" t="s">
        <v>295</v>
      </c>
      <c r="C133" s="46">
        <v>0</v>
      </c>
      <c r="D133" s="46">
        <v>0</v>
      </c>
      <c r="E133" s="46">
        <v>0</v>
      </c>
      <c r="F133" s="46">
        <v>0</v>
      </c>
      <c r="G133" s="46">
        <v>0</v>
      </c>
      <c r="H133" s="46">
        <v>0</v>
      </c>
      <c r="I133" s="46">
        <v>0</v>
      </c>
      <c r="J133" s="46">
        <v>0</v>
      </c>
      <c r="K133" s="46">
        <v>3000</v>
      </c>
      <c r="L133" s="46">
        <v>0</v>
      </c>
      <c r="M133" s="46">
        <v>3000</v>
      </c>
      <c r="N133" s="46">
        <v>0</v>
      </c>
      <c r="O133" s="46">
        <f t="shared" si="3"/>
        <v>6000</v>
      </c>
    </row>
    <row r="134" spans="1:16" ht="39" x14ac:dyDescent="0.25">
      <c r="A134" s="43" t="s">
        <v>296</v>
      </c>
      <c r="B134" s="43" t="s">
        <v>36</v>
      </c>
      <c r="C134" s="44">
        <f t="shared" ref="C134:O134" si="4">SUM(C79:C133)</f>
        <v>476595.50000000006</v>
      </c>
      <c r="D134" s="44">
        <f t="shared" si="4"/>
        <v>712217.28999999992</v>
      </c>
      <c r="E134" s="44">
        <f t="shared" si="4"/>
        <v>555132.5199999999</v>
      </c>
      <c r="F134" s="44">
        <f t="shared" si="4"/>
        <v>583429.0199999999</v>
      </c>
      <c r="G134" s="44">
        <f t="shared" si="4"/>
        <v>571042.46999999986</v>
      </c>
      <c r="H134" s="44">
        <f t="shared" si="4"/>
        <v>514273.19999999995</v>
      </c>
      <c r="I134" s="44">
        <f t="shared" si="4"/>
        <v>451769.56</v>
      </c>
      <c r="J134" s="44">
        <f t="shared" si="4"/>
        <v>781029.35196402506</v>
      </c>
      <c r="K134" s="44">
        <f t="shared" si="4"/>
        <v>635481.64277834992</v>
      </c>
      <c r="L134" s="44">
        <f t="shared" si="4"/>
        <v>561634.31265929982</v>
      </c>
      <c r="M134" s="44">
        <f t="shared" si="4"/>
        <v>504743.47652313765</v>
      </c>
      <c r="N134" s="44">
        <f t="shared" si="4"/>
        <v>645209.86100008758</v>
      </c>
      <c r="O134" s="44">
        <f t="shared" si="4"/>
        <v>6992558.204924901</v>
      </c>
      <c r="P134" s="44"/>
    </row>
    <row r="135" spans="1:16" x14ac:dyDescent="0.25">
      <c r="A135" s="41"/>
      <c r="C135" s="46"/>
      <c r="D135" s="46"/>
      <c r="E135" s="46"/>
      <c r="J135" s="46"/>
      <c r="K135" s="46"/>
      <c r="L135" s="46"/>
      <c r="M135" s="46"/>
      <c r="N135" s="46"/>
      <c r="O135" s="46"/>
    </row>
    <row r="136" spans="1:16" x14ac:dyDescent="0.25">
      <c r="A136" s="40">
        <v>300</v>
      </c>
      <c r="B136" s="40" t="s">
        <v>45</v>
      </c>
      <c r="C136" s="47"/>
      <c r="D136" s="47"/>
      <c r="E136" s="47"/>
      <c r="F136" s="41"/>
      <c r="G136" s="41"/>
      <c r="H136" s="41"/>
      <c r="I136" s="41"/>
      <c r="J136" s="46"/>
      <c r="K136" s="46"/>
      <c r="L136" s="46"/>
      <c r="M136" s="46"/>
      <c r="N136" s="46"/>
      <c r="O136" s="46"/>
    </row>
    <row r="137" spans="1:16" x14ac:dyDescent="0.25">
      <c r="A137" s="43">
        <v>1131</v>
      </c>
      <c r="B137" s="43" t="s">
        <v>210</v>
      </c>
      <c r="C137" s="46">
        <v>38989.72</v>
      </c>
      <c r="D137" s="46">
        <v>51722.19</v>
      </c>
      <c r="E137" s="46">
        <v>40113.599999999999</v>
      </c>
      <c r="F137" s="45">
        <v>40303.480000000003</v>
      </c>
      <c r="G137" s="45">
        <v>50449.59</v>
      </c>
      <c r="H137" s="46">
        <v>40113.599999999999</v>
      </c>
      <c r="I137" s="46">
        <v>40113.599999999999</v>
      </c>
      <c r="J137" s="46">
        <v>31541.700109500001</v>
      </c>
      <c r="K137" s="46">
        <v>43885.050205500003</v>
      </c>
      <c r="L137" s="46">
        <v>34620.375352500007</v>
      </c>
      <c r="M137" s="46">
        <v>35020.958363999998</v>
      </c>
      <c r="N137" s="46">
        <v>38479.12634475001</v>
      </c>
      <c r="O137" s="46">
        <f>SUM(C137:N137)</f>
        <v>485352.99037625</v>
      </c>
    </row>
    <row r="138" spans="1:16" x14ac:dyDescent="0.25">
      <c r="A138" s="43">
        <v>1322</v>
      </c>
      <c r="B138" s="43" t="s">
        <v>213</v>
      </c>
      <c r="C138" s="46">
        <v>992.7</v>
      </c>
      <c r="D138" s="46">
        <v>1353.3</v>
      </c>
      <c r="E138" s="46">
        <v>985.75</v>
      </c>
      <c r="F138" s="45">
        <v>1149.8499999999999</v>
      </c>
      <c r="G138" s="45">
        <v>1420.2</v>
      </c>
      <c r="H138" s="46">
        <v>1131.42</v>
      </c>
      <c r="I138" s="46">
        <v>1131.42</v>
      </c>
      <c r="J138" s="46">
        <v>599.9972580000001</v>
      </c>
      <c r="K138" s="46">
        <v>515.33573175000004</v>
      </c>
      <c r="L138" s="46">
        <v>943.3421077500002</v>
      </c>
      <c r="M138" s="46">
        <v>596.12770350000017</v>
      </c>
      <c r="N138" s="46">
        <v>556.39867500000003</v>
      </c>
      <c r="O138" s="46">
        <f t="shared" ref="O138:O179" si="5">SUM(C138:N138)</f>
        <v>11375.841476000001</v>
      </c>
    </row>
    <row r="139" spans="1:16" x14ac:dyDescent="0.25">
      <c r="A139" s="43">
        <v>1323</v>
      </c>
      <c r="B139" s="43" t="s">
        <v>214</v>
      </c>
      <c r="C139" s="46">
        <v>4853.2</v>
      </c>
      <c r="D139" s="46">
        <v>5477.75</v>
      </c>
      <c r="E139" s="46">
        <v>4872.82</v>
      </c>
      <c r="F139" s="45">
        <v>4715.63</v>
      </c>
      <c r="G139" s="45">
        <v>4872.82</v>
      </c>
      <c r="H139" s="46">
        <v>4715.63</v>
      </c>
      <c r="I139" s="46">
        <v>4421.34</v>
      </c>
      <c r="J139" s="46">
        <v>3971.4247282500005</v>
      </c>
      <c r="K139" s="46">
        <v>4153.7384280000006</v>
      </c>
      <c r="L139" s="46">
        <v>4292.1891652500008</v>
      </c>
      <c r="M139" s="46">
        <v>4153.7264107500005</v>
      </c>
      <c r="N139" s="46">
        <v>5556.9686760000004</v>
      </c>
      <c r="O139" s="46">
        <f t="shared" si="5"/>
        <v>56057.237408250003</v>
      </c>
    </row>
    <row r="140" spans="1:16" x14ac:dyDescent="0.25">
      <c r="A140" s="43">
        <v>1324</v>
      </c>
      <c r="B140" s="43" t="s">
        <v>215</v>
      </c>
      <c r="C140" s="46"/>
      <c r="D140" s="46"/>
      <c r="E140" s="46"/>
      <c r="F140" s="46">
        <v>0</v>
      </c>
      <c r="G140" s="46">
        <v>0</v>
      </c>
      <c r="H140" s="46">
        <v>0</v>
      </c>
      <c r="I140" s="46"/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f t="shared" si="5"/>
        <v>0</v>
      </c>
    </row>
    <row r="141" spans="1:16" x14ac:dyDescent="0.25">
      <c r="A141" s="43">
        <v>1325</v>
      </c>
      <c r="B141" s="43" t="s">
        <v>216</v>
      </c>
      <c r="C141" s="46">
        <v>1233.1500000000001</v>
      </c>
      <c r="D141" s="46">
        <v>1452.85</v>
      </c>
      <c r="E141" s="46">
        <v>1314.38</v>
      </c>
      <c r="F141" s="45">
        <v>1271.98</v>
      </c>
      <c r="G141" s="45">
        <v>1314.38</v>
      </c>
      <c r="H141" s="46">
        <v>1271.98</v>
      </c>
      <c r="I141" s="46">
        <v>1198.1400000000001</v>
      </c>
      <c r="J141" s="46">
        <v>1079.4254467500002</v>
      </c>
      <c r="K141" s="46">
        <v>1122.4952707500004</v>
      </c>
      <c r="L141" s="46">
        <v>1159.90497</v>
      </c>
      <c r="M141" s="46">
        <v>1122.4832535</v>
      </c>
      <c r="N141" s="46">
        <v>1159.90497</v>
      </c>
      <c r="O141" s="46">
        <f t="shared" si="5"/>
        <v>14701.073910999999</v>
      </c>
    </row>
    <row r="142" spans="1:16" x14ac:dyDescent="0.25">
      <c r="A142" s="43">
        <v>1332</v>
      </c>
      <c r="B142" s="43" t="s">
        <v>297</v>
      </c>
      <c r="C142" s="46"/>
      <c r="D142" s="46"/>
      <c r="E142" s="46"/>
      <c r="F142" s="46">
        <v>0</v>
      </c>
      <c r="G142" s="46">
        <v>0</v>
      </c>
      <c r="H142" s="46"/>
      <c r="I142" s="46"/>
      <c r="J142" s="46">
        <v>1663.6680900000001</v>
      </c>
      <c r="K142" s="46">
        <v>2626.682436000001</v>
      </c>
      <c r="L142" s="46">
        <v>1237.5123705000003</v>
      </c>
      <c r="M142" s="46">
        <v>0</v>
      </c>
      <c r="N142" s="46">
        <v>0</v>
      </c>
      <c r="O142" s="46">
        <f t="shared" si="5"/>
        <v>5527.8628965000016</v>
      </c>
    </row>
    <row r="143" spans="1:16" x14ac:dyDescent="0.25">
      <c r="A143" s="43">
        <v>1336</v>
      </c>
      <c r="B143" s="43" t="s">
        <v>218</v>
      </c>
      <c r="C143" s="46">
        <v>1760.2</v>
      </c>
      <c r="D143" s="46">
        <v>651.02</v>
      </c>
      <c r="E143" s="46">
        <v>1963.79</v>
      </c>
      <c r="F143" s="45">
        <v>6909.16</v>
      </c>
      <c r="G143" s="45">
        <v>3265.83</v>
      </c>
      <c r="H143" s="46"/>
      <c r="I143" s="46">
        <v>0</v>
      </c>
      <c r="J143" s="46">
        <v>0</v>
      </c>
      <c r="K143" s="46">
        <v>0</v>
      </c>
      <c r="L143" s="46">
        <v>0</v>
      </c>
      <c r="M143" s="46">
        <v>3808.5669562500007</v>
      </c>
      <c r="N143" s="46">
        <v>0</v>
      </c>
      <c r="O143" s="46">
        <f t="shared" si="5"/>
        <v>18358.566956250001</v>
      </c>
    </row>
    <row r="144" spans="1:16" x14ac:dyDescent="0.25">
      <c r="A144" s="43">
        <v>1337</v>
      </c>
      <c r="B144" s="43" t="s">
        <v>219</v>
      </c>
      <c r="C144" s="46"/>
      <c r="D144" s="46"/>
      <c r="E144" s="46">
        <v>12091.05</v>
      </c>
      <c r="F144" s="45">
        <v>0</v>
      </c>
      <c r="G144" s="46">
        <v>0</v>
      </c>
      <c r="H144" s="46"/>
      <c r="I144" s="46"/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f t="shared" si="5"/>
        <v>12091.05</v>
      </c>
    </row>
    <row r="145" spans="1:15" x14ac:dyDescent="0.25">
      <c r="A145" s="43">
        <v>1338</v>
      </c>
      <c r="B145" s="43" t="s">
        <v>298</v>
      </c>
      <c r="C145" s="46"/>
      <c r="D145" s="46"/>
      <c r="E145" s="46"/>
      <c r="F145" s="46">
        <v>0</v>
      </c>
      <c r="G145" s="45">
        <v>651</v>
      </c>
      <c r="H145" s="46"/>
      <c r="I145" s="46">
        <v>0</v>
      </c>
      <c r="J145" s="46">
        <v>368.71326450000004</v>
      </c>
      <c r="K145" s="46">
        <v>0</v>
      </c>
      <c r="L145" s="46">
        <v>0</v>
      </c>
      <c r="M145" s="46">
        <v>515.02328325000008</v>
      </c>
      <c r="N145" s="46">
        <v>0</v>
      </c>
      <c r="O145" s="46">
        <f t="shared" si="5"/>
        <v>1534.7365477500002</v>
      </c>
    </row>
    <row r="146" spans="1:15" x14ac:dyDescent="0.25">
      <c r="A146" s="43">
        <v>1411</v>
      </c>
      <c r="B146" s="43" t="s">
        <v>221</v>
      </c>
      <c r="C146" s="46">
        <v>6935.78</v>
      </c>
      <c r="D146" s="46">
        <v>5585.69</v>
      </c>
      <c r="E146" s="46">
        <v>6026.7</v>
      </c>
      <c r="F146" s="45">
        <v>5840.63</v>
      </c>
      <c r="G146" s="45">
        <v>6510.05</v>
      </c>
      <c r="H146" s="46">
        <v>6510.05</v>
      </c>
      <c r="I146" s="46">
        <v>6179.32</v>
      </c>
      <c r="J146" s="46">
        <v>5957.6222475000004</v>
      </c>
      <c r="K146" s="46">
        <v>6331.2705225000009</v>
      </c>
      <c r="L146" s="46">
        <v>5800.4377200000008</v>
      </c>
      <c r="M146" s="46">
        <v>5555.2924350000012</v>
      </c>
      <c r="N146" s="46">
        <v>2962.2267675000007</v>
      </c>
      <c r="O146" s="46">
        <f t="shared" si="5"/>
        <v>70195.069692500008</v>
      </c>
    </row>
    <row r="147" spans="1:15" x14ac:dyDescent="0.25">
      <c r="A147" s="43">
        <v>1421</v>
      </c>
      <c r="B147" s="43" t="s">
        <v>222</v>
      </c>
      <c r="C147" s="46"/>
      <c r="D147" s="46">
        <v>5719.03</v>
      </c>
      <c r="E147" s="46"/>
      <c r="F147" s="45">
        <v>5446.2</v>
      </c>
      <c r="G147" s="46">
        <v>0</v>
      </c>
      <c r="H147" s="46">
        <v>6210.88</v>
      </c>
      <c r="I147" s="46"/>
      <c r="J147" s="46">
        <v>5566.777177500001</v>
      </c>
      <c r="K147" s="46">
        <v>0</v>
      </c>
      <c r="L147" s="46">
        <v>5333.3591850000012</v>
      </c>
      <c r="M147" s="46">
        <v>0</v>
      </c>
      <c r="N147" s="46">
        <v>4571.0973000000004</v>
      </c>
      <c r="O147" s="46">
        <f t="shared" si="5"/>
        <v>32847.343662500003</v>
      </c>
    </row>
    <row r="148" spans="1:15" x14ac:dyDescent="0.25">
      <c r="A148" s="43">
        <v>1431</v>
      </c>
      <c r="B148" s="43" t="s">
        <v>223</v>
      </c>
      <c r="C148" s="46"/>
      <c r="D148" s="46">
        <v>5890.59</v>
      </c>
      <c r="E148" s="46"/>
      <c r="F148" s="45">
        <v>5609.59</v>
      </c>
      <c r="G148" s="46">
        <v>0</v>
      </c>
      <c r="H148" s="46">
        <v>6397.22</v>
      </c>
      <c r="I148" s="46"/>
      <c r="J148" s="46">
        <v>5566.777177500001</v>
      </c>
      <c r="K148" s="46">
        <v>0</v>
      </c>
      <c r="L148" s="46">
        <v>5333.3591850000012</v>
      </c>
      <c r="M148" s="46">
        <v>0</v>
      </c>
      <c r="N148" s="46">
        <v>4571.0973000000004</v>
      </c>
      <c r="O148" s="46">
        <f t="shared" si="5"/>
        <v>33368.633662500004</v>
      </c>
    </row>
    <row r="149" spans="1:15" x14ac:dyDescent="0.25">
      <c r="A149" s="43">
        <v>1543</v>
      </c>
      <c r="B149" s="43" t="s">
        <v>224</v>
      </c>
      <c r="C149" s="46">
        <v>101.55</v>
      </c>
      <c r="D149" s="46"/>
      <c r="E149" s="46"/>
      <c r="F149" s="46">
        <v>0</v>
      </c>
      <c r="G149" s="46">
        <v>0</v>
      </c>
      <c r="H149" s="46">
        <v>0</v>
      </c>
      <c r="I149" s="46">
        <v>0</v>
      </c>
      <c r="J149" s="46">
        <v>889.44</v>
      </c>
      <c r="K149" s="46">
        <v>889.44</v>
      </c>
      <c r="L149" s="46">
        <v>889.44</v>
      </c>
      <c r="M149" s="46">
        <v>889.44</v>
      </c>
      <c r="N149" s="46">
        <v>889.44</v>
      </c>
      <c r="O149" s="46">
        <f t="shared" si="5"/>
        <v>4548.75</v>
      </c>
    </row>
    <row r="150" spans="1:15" x14ac:dyDescent="0.25">
      <c r="A150" s="43">
        <v>1545</v>
      </c>
      <c r="B150" s="43" t="s">
        <v>225</v>
      </c>
      <c r="C150" s="46">
        <v>2025</v>
      </c>
      <c r="D150" s="46">
        <v>2025</v>
      </c>
      <c r="E150" s="46">
        <v>2025</v>
      </c>
      <c r="F150" s="45">
        <v>2025</v>
      </c>
      <c r="G150" s="45">
        <v>4725</v>
      </c>
      <c r="H150" s="46">
        <v>4725</v>
      </c>
      <c r="I150" s="46">
        <v>2700</v>
      </c>
      <c r="J150" s="46">
        <f>2025+675</f>
        <v>2700</v>
      </c>
      <c r="K150" s="46">
        <f>(2025+675)*2</f>
        <v>5400</v>
      </c>
      <c r="L150" s="46">
        <f>2025+675</f>
        <v>2700</v>
      </c>
      <c r="M150" s="46">
        <f>4725</f>
        <v>4725</v>
      </c>
      <c r="N150" s="46">
        <f>4725</f>
        <v>4725</v>
      </c>
      <c r="O150" s="46">
        <f t="shared" si="5"/>
        <v>40500</v>
      </c>
    </row>
    <row r="151" spans="1:15" x14ac:dyDescent="0.25">
      <c r="A151" s="43">
        <v>1547</v>
      </c>
      <c r="B151" s="43" t="s">
        <v>226</v>
      </c>
      <c r="C151" s="46">
        <v>5012.99</v>
      </c>
      <c r="D151" s="46"/>
      <c r="E151" s="46"/>
      <c r="F151" s="46">
        <v>0</v>
      </c>
      <c r="G151" s="46">
        <v>0</v>
      </c>
      <c r="H151" s="46"/>
      <c r="I151" s="46"/>
      <c r="J151" s="46">
        <v>0</v>
      </c>
      <c r="K151" s="46">
        <v>0</v>
      </c>
      <c r="L151" s="46">
        <v>0</v>
      </c>
      <c r="M151" s="46">
        <v>0</v>
      </c>
      <c r="N151" s="46">
        <v>0</v>
      </c>
      <c r="O151" s="46">
        <f t="shared" si="5"/>
        <v>5012.99</v>
      </c>
    </row>
    <row r="152" spans="1:15" x14ac:dyDescent="0.25">
      <c r="A152" s="43">
        <v>1548</v>
      </c>
      <c r="B152" s="43" t="s">
        <v>227</v>
      </c>
      <c r="C152" s="46"/>
      <c r="D152" s="46"/>
      <c r="E152" s="46"/>
      <c r="F152" s="46">
        <v>0</v>
      </c>
      <c r="G152" s="45">
        <v>5181.8900000000003</v>
      </c>
      <c r="H152" s="46"/>
      <c r="I152" s="46"/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f t="shared" si="5"/>
        <v>5181.8900000000003</v>
      </c>
    </row>
    <row r="153" spans="1:15" x14ac:dyDescent="0.25">
      <c r="A153" s="43">
        <v>1592</v>
      </c>
      <c r="B153" s="43" t="s">
        <v>228</v>
      </c>
      <c r="C153" s="46">
        <v>3899.04</v>
      </c>
      <c r="D153" s="46">
        <v>5037.95</v>
      </c>
      <c r="E153" s="46">
        <v>4030.36</v>
      </c>
      <c r="F153" s="45">
        <v>4030.36</v>
      </c>
      <c r="G153" s="45">
        <v>5037.95</v>
      </c>
      <c r="H153" s="46">
        <v>4030.36</v>
      </c>
      <c r="I153" s="46">
        <v>4030.36</v>
      </c>
      <c r="J153" s="46">
        <v>3101.5080180000009</v>
      </c>
      <c r="K153" s="46">
        <v>4377.5837437500013</v>
      </c>
      <c r="L153" s="46">
        <v>3502.0669950000001</v>
      </c>
      <c r="M153" s="46">
        <v>3502.0669950000001</v>
      </c>
      <c r="N153" s="46">
        <v>3867.9201540000008</v>
      </c>
      <c r="O153" s="46">
        <f t="shared" si="5"/>
        <v>48447.525905750008</v>
      </c>
    </row>
    <row r="154" spans="1:15" x14ac:dyDescent="0.25">
      <c r="A154" s="43">
        <v>1593</v>
      </c>
      <c r="B154" s="43" t="s">
        <v>229</v>
      </c>
      <c r="C154" s="46">
        <v>3899.04</v>
      </c>
      <c r="D154" s="46">
        <v>5037.95</v>
      </c>
      <c r="E154" s="46">
        <v>4030.36</v>
      </c>
      <c r="F154" s="45">
        <v>4030.36</v>
      </c>
      <c r="G154" s="45">
        <v>5037.95</v>
      </c>
      <c r="H154" s="46">
        <v>4030.36</v>
      </c>
      <c r="I154" s="46">
        <v>4030.36</v>
      </c>
      <c r="J154" s="46">
        <v>3101.5080180000009</v>
      </c>
      <c r="K154" s="46">
        <v>4377.5837437500013</v>
      </c>
      <c r="L154" s="46">
        <v>3502.0669950000001</v>
      </c>
      <c r="M154" s="46">
        <v>3502.0669950000001</v>
      </c>
      <c r="N154" s="46">
        <v>3867.9201540000008</v>
      </c>
      <c r="O154" s="46">
        <f t="shared" si="5"/>
        <v>48447.525905750008</v>
      </c>
    </row>
    <row r="155" spans="1:15" x14ac:dyDescent="0.25">
      <c r="A155" s="43">
        <v>1612</v>
      </c>
      <c r="B155" s="43" t="s">
        <v>230</v>
      </c>
      <c r="C155" s="46">
        <v>935.75</v>
      </c>
      <c r="D155" s="46">
        <v>1235.96</v>
      </c>
      <c r="E155" s="46">
        <v>1205.3</v>
      </c>
      <c r="F155" s="45">
        <v>967.28</v>
      </c>
      <c r="G155" s="45">
        <v>1210.5</v>
      </c>
      <c r="H155" s="46">
        <v>963.48</v>
      </c>
      <c r="I155" s="46">
        <v>963.48</v>
      </c>
      <c r="J155" s="46">
        <v>1132.3373985000001</v>
      </c>
      <c r="K155" s="46">
        <v>1595.3980927500002</v>
      </c>
      <c r="L155" s="46">
        <v>960.31046475000016</v>
      </c>
      <c r="M155" s="46">
        <v>1260.74171475</v>
      </c>
      <c r="N155" s="46">
        <v>1386.4421497500005</v>
      </c>
      <c r="O155" s="46">
        <f t="shared" si="5"/>
        <v>13816.979820500001</v>
      </c>
    </row>
    <row r="156" spans="1:15" x14ac:dyDescent="0.25">
      <c r="A156" s="43">
        <v>2111</v>
      </c>
      <c r="B156" s="43" t="s">
        <v>231</v>
      </c>
      <c r="C156" s="46">
        <v>1347.15</v>
      </c>
      <c r="D156" s="46">
        <v>1029.22</v>
      </c>
      <c r="E156" s="46">
        <v>0</v>
      </c>
      <c r="F156" s="45">
        <v>911.06</v>
      </c>
      <c r="G156" s="45">
        <v>2783.6</v>
      </c>
      <c r="H156" s="46">
        <v>0</v>
      </c>
      <c r="I156" s="46">
        <v>200.95</v>
      </c>
      <c r="J156" s="46">
        <v>0</v>
      </c>
      <c r="K156" s="46">
        <v>1000</v>
      </c>
      <c r="L156" s="46">
        <v>700</v>
      </c>
      <c r="M156" s="46">
        <v>1000</v>
      </c>
      <c r="N156" s="46">
        <v>359</v>
      </c>
      <c r="O156" s="46">
        <f t="shared" si="5"/>
        <v>9330.98</v>
      </c>
    </row>
    <row r="157" spans="1:15" x14ac:dyDescent="0.25">
      <c r="A157" s="43">
        <v>2161</v>
      </c>
      <c r="B157" s="43" t="s">
        <v>232</v>
      </c>
      <c r="C157" s="46">
        <v>1790.75</v>
      </c>
      <c r="D157" s="46">
        <v>842.12</v>
      </c>
      <c r="E157" s="46">
        <v>1208.5999999999999</v>
      </c>
      <c r="F157" s="45">
        <v>236.06</v>
      </c>
      <c r="G157" s="45">
        <v>886.5</v>
      </c>
      <c r="H157" s="46">
        <v>2077.56</v>
      </c>
      <c r="I157" s="46">
        <v>1858.56</v>
      </c>
      <c r="J157" s="46">
        <v>1300</v>
      </c>
      <c r="K157" s="46">
        <v>700</v>
      </c>
      <c r="L157" s="46">
        <v>1100</v>
      </c>
      <c r="M157" s="46">
        <v>1000</v>
      </c>
      <c r="N157" s="46">
        <v>500</v>
      </c>
      <c r="O157" s="46">
        <f t="shared" si="5"/>
        <v>13500.15</v>
      </c>
    </row>
    <row r="158" spans="1:15" x14ac:dyDescent="0.25">
      <c r="A158" s="43">
        <v>2172</v>
      </c>
      <c r="B158" s="43" t="s">
        <v>279</v>
      </c>
      <c r="C158" s="46"/>
      <c r="D158" s="46">
        <v>0</v>
      </c>
      <c r="E158" s="46"/>
      <c r="F158" s="46">
        <v>0</v>
      </c>
      <c r="G158" s="46">
        <v>0</v>
      </c>
      <c r="H158" s="46"/>
      <c r="I158" s="46"/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f t="shared" si="5"/>
        <v>0</v>
      </c>
    </row>
    <row r="159" spans="1:15" x14ac:dyDescent="0.25">
      <c r="A159" s="43">
        <v>2215</v>
      </c>
      <c r="B159" s="43" t="s">
        <v>235</v>
      </c>
      <c r="C159" s="46"/>
      <c r="D159" s="46"/>
      <c r="E159" s="46"/>
      <c r="F159" s="45">
        <v>200</v>
      </c>
      <c r="G159" s="46">
        <v>0</v>
      </c>
      <c r="H159" s="46">
        <v>0</v>
      </c>
      <c r="I159" s="46"/>
      <c r="J159" s="46">
        <v>0</v>
      </c>
      <c r="K159" s="46">
        <v>0</v>
      </c>
      <c r="L159" s="46">
        <v>0</v>
      </c>
      <c r="M159" s="46">
        <v>0</v>
      </c>
      <c r="N159" s="46">
        <v>0</v>
      </c>
      <c r="O159" s="46">
        <f t="shared" si="5"/>
        <v>200</v>
      </c>
    </row>
    <row r="160" spans="1:15" x14ac:dyDescent="0.25">
      <c r="A160" s="43">
        <v>2385</v>
      </c>
      <c r="B160" s="43" t="s">
        <v>299</v>
      </c>
      <c r="C160" s="46"/>
      <c r="D160" s="46"/>
      <c r="E160" s="46">
        <v>8159.87</v>
      </c>
      <c r="F160" s="45">
        <v>229</v>
      </c>
      <c r="G160" s="46">
        <v>0</v>
      </c>
      <c r="H160" s="46"/>
      <c r="I160" s="46"/>
      <c r="J160" s="46">
        <v>0</v>
      </c>
      <c r="K160" s="46">
        <v>0</v>
      </c>
      <c r="L160" s="46">
        <v>0</v>
      </c>
      <c r="M160" s="46">
        <v>0</v>
      </c>
      <c r="N160" s="46">
        <v>0</v>
      </c>
      <c r="O160" s="46">
        <f t="shared" si="5"/>
        <v>8388.869999999999</v>
      </c>
    </row>
    <row r="161" spans="1:16" x14ac:dyDescent="0.25">
      <c r="A161" s="43">
        <v>2911</v>
      </c>
      <c r="B161" s="43" t="s">
        <v>243</v>
      </c>
      <c r="C161" s="46">
        <v>317.75</v>
      </c>
      <c r="D161" s="46">
        <v>788.18</v>
      </c>
      <c r="E161" s="46">
        <v>100</v>
      </c>
      <c r="F161" s="46">
        <v>0</v>
      </c>
      <c r="G161" s="46">
        <v>0</v>
      </c>
      <c r="H161" s="46"/>
      <c r="I161" s="46"/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f t="shared" si="5"/>
        <v>1205.9299999999998</v>
      </c>
    </row>
    <row r="162" spans="1:16" x14ac:dyDescent="0.25">
      <c r="A162" s="43">
        <v>3142</v>
      </c>
      <c r="B162" s="43" t="s">
        <v>244</v>
      </c>
      <c r="C162" s="46">
        <v>899</v>
      </c>
      <c r="D162" s="46">
        <v>899</v>
      </c>
      <c r="E162" s="46">
        <v>0</v>
      </c>
      <c r="F162" s="45">
        <v>1798</v>
      </c>
      <c r="G162" s="45">
        <v>899</v>
      </c>
      <c r="H162" s="46">
        <v>0</v>
      </c>
      <c r="I162" s="46">
        <v>1798</v>
      </c>
      <c r="J162" s="46">
        <v>1200</v>
      </c>
      <c r="K162" s="46">
        <v>1200</v>
      </c>
      <c r="L162" s="46">
        <v>1200</v>
      </c>
      <c r="M162" s="46">
        <v>1200</v>
      </c>
      <c r="N162" s="46">
        <v>1200</v>
      </c>
      <c r="O162" s="46">
        <f t="shared" si="5"/>
        <v>12293</v>
      </c>
    </row>
    <row r="163" spans="1:16" x14ac:dyDescent="0.25">
      <c r="A163" s="43">
        <v>3183</v>
      </c>
      <c r="B163" s="43" t="s">
        <v>247</v>
      </c>
      <c r="C163" s="46"/>
      <c r="D163" s="46">
        <v>0</v>
      </c>
      <c r="E163" s="46"/>
      <c r="F163" s="46">
        <v>0</v>
      </c>
      <c r="G163" s="46">
        <v>0</v>
      </c>
      <c r="H163" s="46"/>
      <c r="I163" s="46"/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5"/>
        <v>0</v>
      </c>
    </row>
    <row r="164" spans="1:16" x14ac:dyDescent="0.25">
      <c r="A164" s="43">
        <v>3272</v>
      </c>
      <c r="B164" s="43" t="s">
        <v>300</v>
      </c>
      <c r="C164" s="46"/>
      <c r="D164" s="46"/>
      <c r="E164" s="46">
        <v>0</v>
      </c>
      <c r="F164" s="46">
        <v>0</v>
      </c>
      <c r="G164" s="46">
        <v>0</v>
      </c>
      <c r="H164" s="46"/>
      <c r="I164" s="46">
        <v>0</v>
      </c>
      <c r="J164" s="46">
        <v>0</v>
      </c>
      <c r="K164" s="46">
        <v>0</v>
      </c>
      <c r="L164" s="46">
        <v>0</v>
      </c>
      <c r="M164" s="46">
        <v>0</v>
      </c>
      <c r="N164" s="46">
        <v>0</v>
      </c>
      <c r="O164" s="46">
        <f t="shared" si="5"/>
        <v>0</v>
      </c>
      <c r="P164" s="46"/>
    </row>
    <row r="165" spans="1:16" x14ac:dyDescent="0.25">
      <c r="A165" s="43">
        <v>3341</v>
      </c>
      <c r="B165" s="43" t="s">
        <v>252</v>
      </c>
      <c r="C165" s="46"/>
      <c r="D165" s="46"/>
      <c r="E165" s="46"/>
      <c r="F165" s="46">
        <v>0</v>
      </c>
      <c r="G165" s="46">
        <v>0</v>
      </c>
      <c r="H165" s="46"/>
      <c r="I165" s="46">
        <v>8000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f t="shared" si="5"/>
        <v>8000</v>
      </c>
      <c r="P165" s="46"/>
    </row>
    <row r="166" spans="1:16" x14ac:dyDescent="0.25">
      <c r="A166" s="43">
        <v>3364</v>
      </c>
      <c r="B166" s="43" t="s">
        <v>253</v>
      </c>
      <c r="C166" s="46">
        <v>0</v>
      </c>
      <c r="D166" s="46">
        <v>280.14</v>
      </c>
      <c r="E166" s="46">
        <v>280.14</v>
      </c>
      <c r="F166" s="45">
        <v>280.14</v>
      </c>
      <c r="G166" s="45">
        <v>280.14</v>
      </c>
      <c r="H166" s="46">
        <v>280.14</v>
      </c>
      <c r="I166" s="46">
        <v>280.14</v>
      </c>
      <c r="J166" s="46">
        <v>292</v>
      </c>
      <c r="K166" s="46">
        <v>292</v>
      </c>
      <c r="L166" s="46">
        <v>292</v>
      </c>
      <c r="M166" s="46">
        <v>292</v>
      </c>
      <c r="N166" s="46">
        <v>292</v>
      </c>
      <c r="O166" s="46">
        <f t="shared" si="5"/>
        <v>3140.8399999999997</v>
      </c>
      <c r="P166" s="46"/>
    </row>
    <row r="167" spans="1:16" x14ac:dyDescent="0.25">
      <c r="A167" s="43">
        <v>3471</v>
      </c>
      <c r="B167" s="43" t="s">
        <v>260</v>
      </c>
      <c r="C167" s="46"/>
      <c r="D167" s="46">
        <v>0</v>
      </c>
      <c r="E167" s="46"/>
      <c r="F167" s="46">
        <v>0</v>
      </c>
      <c r="G167" s="46">
        <v>0</v>
      </c>
      <c r="H167" s="46">
        <v>0</v>
      </c>
      <c r="I167" s="46"/>
      <c r="J167" s="46">
        <v>65</v>
      </c>
      <c r="K167" s="46">
        <v>0</v>
      </c>
      <c r="L167" s="46">
        <v>65</v>
      </c>
      <c r="M167" s="46">
        <v>0</v>
      </c>
      <c r="N167" s="46">
        <v>65</v>
      </c>
      <c r="O167" s="46">
        <f t="shared" si="5"/>
        <v>195</v>
      </c>
    </row>
    <row r="168" spans="1:16" x14ac:dyDescent="0.25">
      <c r="A168" s="43">
        <v>3511</v>
      </c>
      <c r="B168" s="43" t="s">
        <v>261</v>
      </c>
      <c r="C168" s="46">
        <v>673.4</v>
      </c>
      <c r="D168" s="46">
        <v>0</v>
      </c>
      <c r="E168" s="46">
        <v>118.32</v>
      </c>
      <c r="F168" s="46">
        <v>0</v>
      </c>
      <c r="G168" s="46">
        <v>0</v>
      </c>
      <c r="H168" s="46">
        <v>32.200000000000003</v>
      </c>
      <c r="I168" s="46">
        <v>58</v>
      </c>
      <c r="J168" s="46">
        <v>2284.9312500000001</v>
      </c>
      <c r="K168" s="46">
        <v>1827.9450000000002</v>
      </c>
      <c r="L168" s="46">
        <v>560.05897500000003</v>
      </c>
      <c r="M168" s="46">
        <v>143.95342500000001</v>
      </c>
      <c r="N168" s="46">
        <v>500</v>
      </c>
      <c r="O168" s="46">
        <f t="shared" si="5"/>
        <v>6198.8086499999999</v>
      </c>
    </row>
    <row r="169" spans="1:16" x14ac:dyDescent="0.25">
      <c r="A169" s="43">
        <v>3521</v>
      </c>
      <c r="B169" s="43" t="s">
        <v>287</v>
      </c>
      <c r="C169" s="46"/>
      <c r="D169" s="46"/>
      <c r="E169" s="46"/>
      <c r="F169" s="46">
        <v>0</v>
      </c>
      <c r="G169" s="46">
        <v>0</v>
      </c>
      <c r="H169" s="46"/>
      <c r="I169" s="46"/>
      <c r="J169" s="46">
        <v>0</v>
      </c>
      <c r="K169" s="46">
        <v>0</v>
      </c>
      <c r="L169" s="46">
        <v>105</v>
      </c>
      <c r="M169" s="46">
        <v>50.064524999999996</v>
      </c>
      <c r="N169" s="46">
        <v>0</v>
      </c>
      <c r="O169" s="46">
        <f t="shared" si="5"/>
        <v>155.064525</v>
      </c>
    </row>
    <row r="170" spans="1:16" x14ac:dyDescent="0.25">
      <c r="A170" s="43">
        <v>3534</v>
      </c>
      <c r="B170" s="43" t="s">
        <v>265</v>
      </c>
      <c r="C170" s="46">
        <v>0</v>
      </c>
      <c r="D170" s="46">
        <v>2262</v>
      </c>
      <c r="E170" s="46">
        <v>-1131</v>
      </c>
      <c r="F170" s="46">
        <v>0</v>
      </c>
      <c r="G170" s="46">
        <v>0</v>
      </c>
      <c r="H170" s="46"/>
      <c r="I170" s="46"/>
      <c r="J170" s="46">
        <v>0</v>
      </c>
      <c r="K170" s="46">
        <v>0</v>
      </c>
      <c r="L170" s="46">
        <v>0</v>
      </c>
      <c r="M170" s="46">
        <v>0</v>
      </c>
      <c r="N170" s="46">
        <v>0</v>
      </c>
      <c r="O170" s="46">
        <f t="shared" si="5"/>
        <v>1131</v>
      </c>
    </row>
    <row r="171" spans="1:16" x14ac:dyDescent="0.25">
      <c r="A171" s="43">
        <v>3582</v>
      </c>
      <c r="B171" s="43" t="s">
        <v>266</v>
      </c>
      <c r="C171" s="46"/>
      <c r="D171" s="46"/>
      <c r="E171" s="46">
        <v>0</v>
      </c>
      <c r="F171" s="45">
        <v>1624</v>
      </c>
      <c r="G171" s="46">
        <v>0</v>
      </c>
      <c r="H171" s="46"/>
      <c r="I171" s="46">
        <v>0</v>
      </c>
      <c r="J171" s="46">
        <v>262.5</v>
      </c>
      <c r="K171" s="46">
        <v>0</v>
      </c>
      <c r="L171" s="46">
        <v>262.5</v>
      </c>
      <c r="M171" s="46">
        <v>0</v>
      </c>
      <c r="N171" s="46">
        <v>262.5</v>
      </c>
      <c r="O171" s="46">
        <f t="shared" si="5"/>
        <v>2411.5</v>
      </c>
    </row>
    <row r="172" spans="1:16" x14ac:dyDescent="0.25">
      <c r="A172" s="43">
        <v>3791</v>
      </c>
      <c r="B172" s="43" t="s">
        <v>267</v>
      </c>
      <c r="C172" s="46">
        <v>0</v>
      </c>
      <c r="D172" s="46">
        <v>3736</v>
      </c>
      <c r="E172" s="46">
        <v>3200</v>
      </c>
      <c r="F172" s="46">
        <v>0</v>
      </c>
      <c r="G172" s="46">
        <v>0</v>
      </c>
      <c r="H172" s="46"/>
      <c r="I172" s="46"/>
      <c r="J172" s="46">
        <v>0</v>
      </c>
      <c r="K172" s="46">
        <v>0</v>
      </c>
      <c r="L172" s="46">
        <v>0</v>
      </c>
      <c r="M172" s="46">
        <v>0</v>
      </c>
      <c r="N172" s="46">
        <v>0</v>
      </c>
      <c r="O172" s="46">
        <f t="shared" si="5"/>
        <v>6936</v>
      </c>
    </row>
    <row r="173" spans="1:16" x14ac:dyDescent="0.25">
      <c r="A173" s="43">
        <v>3841</v>
      </c>
      <c r="B173" s="43" t="s">
        <v>301</v>
      </c>
      <c r="C173" s="46">
        <v>0</v>
      </c>
      <c r="D173" s="46">
        <v>1299.2</v>
      </c>
      <c r="E173" s="46">
        <v>10667.52</v>
      </c>
      <c r="F173" s="45">
        <v>74.8</v>
      </c>
      <c r="G173" s="46">
        <v>0</v>
      </c>
      <c r="H173" s="46">
        <v>0</v>
      </c>
      <c r="I173" s="46">
        <v>9092.6</v>
      </c>
      <c r="J173" s="46">
        <v>4000</v>
      </c>
      <c r="K173" s="46">
        <v>4000</v>
      </c>
      <c r="L173" s="46">
        <v>4000</v>
      </c>
      <c r="M173" s="46">
        <v>1817.1561749999998</v>
      </c>
      <c r="N173" s="46">
        <v>1000</v>
      </c>
      <c r="O173" s="46">
        <f t="shared" si="5"/>
        <v>35951.276174999999</v>
      </c>
    </row>
    <row r="174" spans="1:16" x14ac:dyDescent="0.25">
      <c r="A174" s="43">
        <v>3856</v>
      </c>
      <c r="B174" s="43" t="s">
        <v>270</v>
      </c>
      <c r="C174" s="46">
        <v>0</v>
      </c>
      <c r="D174" s="46"/>
      <c r="E174" s="46"/>
      <c r="F174" s="46">
        <v>0</v>
      </c>
      <c r="G174" s="46">
        <v>0</v>
      </c>
      <c r="H174" s="46"/>
      <c r="I174" s="46"/>
      <c r="J174" s="46">
        <v>0</v>
      </c>
      <c r="K174" s="46">
        <v>0</v>
      </c>
      <c r="L174" s="46">
        <v>250</v>
      </c>
      <c r="M174" s="46">
        <v>0</v>
      </c>
      <c r="N174" s="46">
        <v>0</v>
      </c>
      <c r="O174" s="46">
        <f t="shared" si="5"/>
        <v>250</v>
      </c>
    </row>
    <row r="175" spans="1:16" x14ac:dyDescent="0.25">
      <c r="A175" s="43">
        <v>3857</v>
      </c>
      <c r="B175" s="43" t="s">
        <v>271</v>
      </c>
      <c r="C175" s="46">
        <v>339.01</v>
      </c>
      <c r="D175" s="46">
        <v>5684</v>
      </c>
      <c r="E175" s="46">
        <v>0</v>
      </c>
      <c r="F175" s="45">
        <v>755</v>
      </c>
      <c r="G175" s="45">
        <v>46</v>
      </c>
      <c r="H175" s="46">
        <v>0</v>
      </c>
      <c r="I175" s="46">
        <v>0</v>
      </c>
      <c r="J175" s="46">
        <v>465.25500000000005</v>
      </c>
      <c r="K175" s="46">
        <v>2977.4115000000002</v>
      </c>
      <c r="L175" s="46">
        <v>1295.6580000000001</v>
      </c>
      <c r="M175" s="46">
        <v>0</v>
      </c>
      <c r="N175" s="46">
        <v>84.892499999999998</v>
      </c>
      <c r="O175" s="46">
        <f t="shared" si="5"/>
        <v>11647.227000000001</v>
      </c>
    </row>
    <row r="176" spans="1:16" x14ac:dyDescent="0.25">
      <c r="A176" s="43">
        <v>3858</v>
      </c>
      <c r="B176" s="43" t="s">
        <v>272</v>
      </c>
      <c r="C176" s="46">
        <v>14</v>
      </c>
      <c r="D176" s="46">
        <v>0</v>
      </c>
      <c r="E176" s="46">
        <v>0</v>
      </c>
      <c r="F176" s="46">
        <v>0</v>
      </c>
      <c r="G176" s="45">
        <v>24</v>
      </c>
      <c r="H176" s="46"/>
      <c r="I176" s="46">
        <v>0</v>
      </c>
      <c r="J176" s="46">
        <v>0</v>
      </c>
      <c r="K176" s="46">
        <v>157.5</v>
      </c>
      <c r="L176" s="46">
        <v>0</v>
      </c>
      <c r="M176" s="46">
        <v>0</v>
      </c>
      <c r="N176" s="46">
        <v>157.5</v>
      </c>
      <c r="O176" s="46">
        <f t="shared" si="5"/>
        <v>353</v>
      </c>
    </row>
    <row r="177" spans="1:18" x14ac:dyDescent="0.25">
      <c r="A177" s="43">
        <v>5110</v>
      </c>
      <c r="B177" s="43" t="s">
        <v>291</v>
      </c>
      <c r="C177" s="46"/>
      <c r="D177" s="46"/>
      <c r="E177" s="46"/>
      <c r="F177" s="46">
        <v>0</v>
      </c>
      <c r="G177" s="46">
        <v>0</v>
      </c>
      <c r="H177" s="46"/>
      <c r="I177" s="46"/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5"/>
        <v>0</v>
      </c>
    </row>
    <row r="178" spans="1:18" x14ac:dyDescent="0.25">
      <c r="A178" s="43">
        <v>5152</v>
      </c>
      <c r="B178" s="43" t="s">
        <v>274</v>
      </c>
      <c r="C178" s="46">
        <v>0</v>
      </c>
      <c r="D178" s="46"/>
      <c r="E178" s="46"/>
      <c r="F178" s="46">
        <v>0</v>
      </c>
      <c r="G178" s="46">
        <v>0</v>
      </c>
      <c r="H178" s="46"/>
      <c r="I178" s="46"/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f t="shared" si="5"/>
        <v>0</v>
      </c>
    </row>
    <row r="179" spans="1:18" x14ac:dyDescent="0.25">
      <c r="A179" s="43">
        <v>5771</v>
      </c>
      <c r="B179" s="43" t="s">
        <v>302</v>
      </c>
      <c r="C179" s="46">
        <v>3500</v>
      </c>
      <c r="D179" s="46">
        <v>3780</v>
      </c>
      <c r="E179" s="46">
        <v>7500</v>
      </c>
      <c r="F179" s="45">
        <v>12450</v>
      </c>
      <c r="G179" s="46">
        <v>0</v>
      </c>
      <c r="H179" s="46"/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f t="shared" si="5"/>
        <v>27230</v>
      </c>
    </row>
    <row r="180" spans="1:18" ht="39" x14ac:dyDescent="0.25">
      <c r="A180" s="43" t="s">
        <v>303</v>
      </c>
      <c r="B180" s="43" t="s">
        <v>45</v>
      </c>
      <c r="C180" s="44">
        <f t="shared" ref="C180:O180" si="6">SUM(C137:C179)</f>
        <v>79519.179999999964</v>
      </c>
      <c r="D180" s="44">
        <f t="shared" si="6"/>
        <v>111789.13999999998</v>
      </c>
      <c r="E180" s="44">
        <f>SUM(E137:E179)</f>
        <v>108762.56000000001</v>
      </c>
      <c r="F180" s="44">
        <f t="shared" si="6"/>
        <v>100857.58</v>
      </c>
      <c r="G180" s="44">
        <f t="shared" si="6"/>
        <v>94596.4</v>
      </c>
      <c r="H180" s="44">
        <f t="shared" si="6"/>
        <v>82489.87999999999</v>
      </c>
      <c r="I180" s="44">
        <f t="shared" si="6"/>
        <v>86056.27</v>
      </c>
      <c r="J180" s="44">
        <f t="shared" si="6"/>
        <v>77110.585184000025</v>
      </c>
      <c r="K180" s="44">
        <f t="shared" si="6"/>
        <v>87429.434674750009</v>
      </c>
      <c r="L180" s="44">
        <f t="shared" si="6"/>
        <v>80104.581485750023</v>
      </c>
      <c r="M180" s="44">
        <f t="shared" si="6"/>
        <v>70154.668235999998</v>
      </c>
      <c r="N180" s="44">
        <f t="shared" si="6"/>
        <v>77014.434991000031</v>
      </c>
      <c r="O180" s="44">
        <f t="shared" si="6"/>
        <v>1055884.7145715002</v>
      </c>
    </row>
    <row r="181" spans="1:18" x14ac:dyDescent="0.25">
      <c r="A181" s="41"/>
      <c r="C181" s="46"/>
      <c r="D181" s="46"/>
      <c r="E181" s="46"/>
      <c r="J181" s="46"/>
      <c r="K181" s="46"/>
      <c r="L181" s="46"/>
      <c r="M181" s="46"/>
      <c r="N181" s="46"/>
      <c r="O181" s="46"/>
    </row>
    <row r="182" spans="1:18" x14ac:dyDescent="0.25">
      <c r="A182" s="40">
        <v>400</v>
      </c>
      <c r="B182" s="40" t="s">
        <v>304</v>
      </c>
      <c r="C182" s="47"/>
      <c r="D182" s="47"/>
      <c r="E182" s="47"/>
      <c r="F182" s="41"/>
      <c r="G182" s="41"/>
      <c r="H182" s="41"/>
      <c r="I182" s="41"/>
      <c r="J182" s="46"/>
      <c r="K182" s="46"/>
      <c r="L182" s="46"/>
      <c r="M182" s="46"/>
      <c r="N182" s="46"/>
      <c r="O182" s="46"/>
    </row>
    <row r="183" spans="1:18" x14ac:dyDescent="0.25">
      <c r="A183" s="43">
        <v>1211</v>
      </c>
      <c r="B183" s="43" t="s">
        <v>305</v>
      </c>
      <c r="C183" s="46">
        <v>8045.7</v>
      </c>
      <c r="D183" s="46">
        <v>10516.7</v>
      </c>
      <c r="E183" s="46">
        <v>10809.15</v>
      </c>
      <c r="F183" s="45">
        <v>15419.72</v>
      </c>
      <c r="G183" s="45">
        <v>10397</v>
      </c>
      <c r="H183" s="46">
        <v>14858.25</v>
      </c>
      <c r="I183" s="46">
        <v>9117.26</v>
      </c>
      <c r="J183" s="46">
        <v>10400</v>
      </c>
      <c r="K183" s="46">
        <v>10900</v>
      </c>
      <c r="L183" s="46">
        <v>10400</v>
      </c>
      <c r="M183" s="46">
        <v>10400</v>
      </c>
      <c r="N183" s="46">
        <v>10400</v>
      </c>
      <c r="O183" s="46">
        <f>SUM(C183:N183)</f>
        <v>131663.78</v>
      </c>
    </row>
    <row r="184" spans="1:18" x14ac:dyDescent="0.25">
      <c r="A184" s="43">
        <v>1212</v>
      </c>
      <c r="B184" s="43" t="s">
        <v>306</v>
      </c>
      <c r="C184" s="46">
        <v>7000</v>
      </c>
      <c r="D184" s="46">
        <v>7000</v>
      </c>
      <c r="E184" s="46">
        <v>7000</v>
      </c>
      <c r="F184" s="45">
        <v>7700</v>
      </c>
      <c r="G184" s="45">
        <v>7700</v>
      </c>
      <c r="H184" s="46">
        <v>7700</v>
      </c>
      <c r="I184" s="46">
        <v>7253.4</v>
      </c>
      <c r="J184" s="46">
        <v>7700</v>
      </c>
      <c r="K184" s="46">
        <v>7700</v>
      </c>
      <c r="L184" s="46">
        <v>7700</v>
      </c>
      <c r="M184" s="46">
        <v>7700</v>
      </c>
      <c r="N184" s="46">
        <v>7700</v>
      </c>
      <c r="O184" s="46">
        <f t="shared" ref="O184:O235" si="7">SUM(C184:N184)</f>
        <v>89853.4</v>
      </c>
      <c r="P184" s="49"/>
    </row>
    <row r="185" spans="1:18" x14ac:dyDescent="0.25">
      <c r="A185" s="43">
        <v>1564</v>
      </c>
      <c r="B185" s="43" t="s">
        <v>307</v>
      </c>
      <c r="C185" s="46"/>
      <c r="D185" s="46">
        <v>6138</v>
      </c>
      <c r="E185" s="46"/>
      <c r="F185" s="46">
        <v>0</v>
      </c>
      <c r="G185" s="46">
        <v>0</v>
      </c>
      <c r="H185" s="46"/>
      <c r="I185" s="46"/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f t="shared" si="7"/>
        <v>6138</v>
      </c>
    </row>
    <row r="186" spans="1:18" x14ac:dyDescent="0.25">
      <c r="A186" s="43">
        <v>2111</v>
      </c>
      <c r="B186" s="43" t="s">
        <v>231</v>
      </c>
      <c r="C186" s="46">
        <v>89.02</v>
      </c>
      <c r="D186" s="46">
        <v>0</v>
      </c>
      <c r="E186" s="46">
        <v>423.17</v>
      </c>
      <c r="F186" s="45">
        <v>0</v>
      </c>
      <c r="G186" s="45">
        <v>1200.8800000000001</v>
      </c>
      <c r="H186" s="46">
        <v>0</v>
      </c>
      <c r="I186" s="46">
        <v>0</v>
      </c>
      <c r="J186" s="46">
        <v>1500</v>
      </c>
      <c r="K186" s="46">
        <v>1500</v>
      </c>
      <c r="L186" s="46">
        <v>1500</v>
      </c>
      <c r="M186" s="46">
        <v>1500</v>
      </c>
      <c r="N186" s="46">
        <v>1500</v>
      </c>
      <c r="O186" s="46">
        <f t="shared" si="7"/>
        <v>9213.07</v>
      </c>
      <c r="P186" s="50"/>
    </row>
    <row r="187" spans="1:18" x14ac:dyDescent="0.25">
      <c r="A187" s="43">
        <v>2161</v>
      </c>
      <c r="B187" s="43" t="s">
        <v>232</v>
      </c>
      <c r="C187" s="46">
        <v>23871.06</v>
      </c>
      <c r="D187" s="46">
        <v>9943.18</v>
      </c>
      <c r="E187" s="46">
        <v>9714.42</v>
      </c>
      <c r="F187" s="45">
        <v>16343.52</v>
      </c>
      <c r="G187" s="45">
        <v>12226.9</v>
      </c>
      <c r="H187" s="46">
        <v>8310.9500000000007</v>
      </c>
      <c r="I187" s="46">
        <v>19096.080000000002</v>
      </c>
      <c r="J187" s="46">
        <v>9000</v>
      </c>
      <c r="K187" s="46">
        <v>9000</v>
      </c>
      <c r="L187" s="46">
        <v>9000</v>
      </c>
      <c r="M187" s="46">
        <v>9000</v>
      </c>
      <c r="N187" s="46">
        <v>9000</v>
      </c>
      <c r="O187" s="46">
        <f t="shared" si="7"/>
        <v>144506.10999999999</v>
      </c>
    </row>
    <row r="188" spans="1:18" x14ac:dyDescent="0.25">
      <c r="A188" s="43">
        <v>2172</v>
      </c>
      <c r="B188" s="43" t="s">
        <v>279</v>
      </c>
      <c r="C188" s="46"/>
      <c r="D188" s="46">
        <v>0</v>
      </c>
      <c r="E188" s="46">
        <v>0</v>
      </c>
      <c r="F188" s="46">
        <v>0</v>
      </c>
      <c r="G188" s="45">
        <v>12</v>
      </c>
      <c r="H188" s="46">
        <v>36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f t="shared" si="7"/>
        <v>48</v>
      </c>
    </row>
    <row r="189" spans="1:18" x14ac:dyDescent="0.25">
      <c r="A189" s="43">
        <v>2213</v>
      </c>
      <c r="B189" s="43" t="s">
        <v>233</v>
      </c>
      <c r="C189" s="46"/>
      <c r="D189" s="46"/>
      <c r="E189" s="46">
        <v>26816.799999999999</v>
      </c>
      <c r="F189" s="46">
        <v>0</v>
      </c>
      <c r="G189" s="46">
        <v>0</v>
      </c>
      <c r="H189" s="46">
        <v>607.4</v>
      </c>
      <c r="I189" s="46">
        <v>266</v>
      </c>
      <c r="J189" s="46">
        <v>0</v>
      </c>
      <c r="K189" s="46">
        <v>0</v>
      </c>
      <c r="L189" s="46">
        <v>0</v>
      </c>
      <c r="M189" s="46">
        <v>0</v>
      </c>
      <c r="N189" s="46">
        <v>0</v>
      </c>
      <c r="O189" s="46">
        <f t="shared" si="7"/>
        <v>27690.2</v>
      </c>
    </row>
    <row r="190" spans="1:18" x14ac:dyDescent="0.25">
      <c r="A190" s="43">
        <v>2215</v>
      </c>
      <c r="B190" s="43" t="s">
        <v>235</v>
      </c>
      <c r="C190" s="46">
        <v>64.8</v>
      </c>
      <c r="D190" s="46">
        <v>0</v>
      </c>
      <c r="E190" s="46">
        <v>130</v>
      </c>
      <c r="F190" s="45">
        <v>126.9</v>
      </c>
      <c r="G190" s="45">
        <v>65.8</v>
      </c>
      <c r="H190" s="46">
        <v>128.9</v>
      </c>
      <c r="I190" s="46">
        <v>64.5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f t="shared" si="7"/>
        <v>580.90000000000009</v>
      </c>
    </row>
    <row r="191" spans="1:18" x14ac:dyDescent="0.25">
      <c r="A191" s="43">
        <v>2222</v>
      </c>
      <c r="B191" s="43" t="s">
        <v>308</v>
      </c>
      <c r="C191" s="46">
        <v>85566.97</v>
      </c>
      <c r="D191" s="46">
        <v>88027.86</v>
      </c>
      <c r="E191" s="46">
        <v>73947.64</v>
      </c>
      <c r="F191" s="45">
        <v>101578.09</v>
      </c>
      <c r="G191" s="45">
        <v>92295.72</v>
      </c>
      <c r="H191" s="46">
        <v>85149.5</v>
      </c>
      <c r="I191" s="46">
        <v>93721.32</v>
      </c>
      <c r="J191" s="46">
        <v>80564.850000000006</v>
      </c>
      <c r="K191" s="46">
        <v>80564.850000000006</v>
      </c>
      <c r="L191" s="46">
        <v>80564.850000000006</v>
      </c>
      <c r="M191" s="46">
        <v>80564.850000000006</v>
      </c>
      <c r="N191" s="46">
        <v>80564.850000000006</v>
      </c>
      <c r="O191" s="46">
        <f t="shared" si="7"/>
        <v>1023111.35</v>
      </c>
      <c r="R191" s="50"/>
    </row>
    <row r="192" spans="1:18" x14ac:dyDescent="0.25">
      <c r="A192" s="43">
        <v>2223</v>
      </c>
      <c r="B192" s="43" t="s">
        <v>309</v>
      </c>
      <c r="C192" s="46">
        <v>51364.55</v>
      </c>
      <c r="D192" s="46">
        <v>43203.72</v>
      </c>
      <c r="E192" s="46">
        <v>44235.9</v>
      </c>
      <c r="F192" s="45">
        <v>55182.5</v>
      </c>
      <c r="G192" s="45">
        <v>66245</v>
      </c>
      <c r="H192" s="46">
        <v>42622.5</v>
      </c>
      <c r="I192" s="46">
        <v>48555</v>
      </c>
      <c r="J192" s="46">
        <v>49956.77</v>
      </c>
      <c r="K192" s="46">
        <v>49956.77</v>
      </c>
      <c r="L192" s="46">
        <v>49956.77</v>
      </c>
      <c r="M192" s="46">
        <v>49956.77</v>
      </c>
      <c r="N192" s="46">
        <v>49956.77</v>
      </c>
      <c r="O192" s="46">
        <f t="shared" si="7"/>
        <v>601193.02000000014</v>
      </c>
      <c r="R192" s="50"/>
    </row>
    <row r="193" spans="1:18" x14ac:dyDescent="0.25">
      <c r="A193" s="43">
        <v>2224</v>
      </c>
      <c r="B193" s="43" t="s">
        <v>310</v>
      </c>
      <c r="C193" s="46">
        <v>79000</v>
      </c>
      <c r="D193" s="46">
        <v>50440</v>
      </c>
      <c r="E193" s="46">
        <v>144125</v>
      </c>
      <c r="F193" s="45">
        <v>106000</v>
      </c>
      <c r="G193" s="45">
        <v>112741.5</v>
      </c>
      <c r="H193" s="46">
        <v>119646</v>
      </c>
      <c r="I193" s="46">
        <v>107427.5</v>
      </c>
      <c r="J193" s="46">
        <v>90882.87</v>
      </c>
      <c r="K193" s="46">
        <v>90882.87</v>
      </c>
      <c r="L193" s="46">
        <v>121177.15</v>
      </c>
      <c r="M193" s="46">
        <v>121177.15</v>
      </c>
      <c r="N193" s="46">
        <v>121177.15</v>
      </c>
      <c r="O193" s="46">
        <f t="shared" si="7"/>
        <v>1264677.19</v>
      </c>
      <c r="R193" s="50"/>
    </row>
    <row r="194" spans="1:18" x14ac:dyDescent="0.25">
      <c r="A194" s="43">
        <v>2225</v>
      </c>
      <c r="B194" s="43" t="s">
        <v>311</v>
      </c>
      <c r="C194" s="46">
        <v>217508.17</v>
      </c>
      <c r="D194" s="46">
        <v>42184.43</v>
      </c>
      <c r="E194" s="46">
        <v>164414.29</v>
      </c>
      <c r="F194" s="45">
        <v>194853.82</v>
      </c>
      <c r="G194" s="45">
        <v>86690.92</v>
      </c>
      <c r="H194" s="46">
        <v>136945.54</v>
      </c>
      <c r="I194" s="46">
        <v>193494.12</v>
      </c>
      <c r="J194" s="46">
        <v>180000</v>
      </c>
      <c r="K194" s="46">
        <v>180000</v>
      </c>
      <c r="L194" s="46">
        <v>180000</v>
      </c>
      <c r="M194" s="46">
        <v>180000</v>
      </c>
      <c r="N194" s="46">
        <v>180000</v>
      </c>
      <c r="O194" s="46">
        <f t="shared" si="7"/>
        <v>1936091.29</v>
      </c>
      <c r="R194" s="50"/>
    </row>
    <row r="195" spans="1:18" x14ac:dyDescent="0.25">
      <c r="A195" s="43">
        <v>2226</v>
      </c>
      <c r="B195" s="43" t="s">
        <v>312</v>
      </c>
      <c r="C195" s="46">
        <v>4890.7</v>
      </c>
      <c r="D195" s="46">
        <v>3688.5</v>
      </c>
      <c r="E195" s="46">
        <v>3080</v>
      </c>
      <c r="F195" s="45">
        <v>3193</v>
      </c>
      <c r="G195" s="45">
        <v>2840</v>
      </c>
      <c r="H195" s="46">
        <v>2824</v>
      </c>
      <c r="I195" s="46">
        <v>4167.5</v>
      </c>
      <c r="J195" s="46">
        <v>2816.07</v>
      </c>
      <c r="K195" s="46">
        <v>2816.07</v>
      </c>
      <c r="L195" s="46">
        <v>2816.07</v>
      </c>
      <c r="M195" s="46">
        <v>2816.07</v>
      </c>
      <c r="N195" s="46">
        <v>2816.07</v>
      </c>
      <c r="O195" s="46">
        <f t="shared" si="7"/>
        <v>38764.050000000003</v>
      </c>
      <c r="R195" s="50"/>
    </row>
    <row r="196" spans="1:18" x14ac:dyDescent="0.25">
      <c r="A196" s="43">
        <v>2386</v>
      </c>
      <c r="B196" s="43" t="s">
        <v>313</v>
      </c>
      <c r="C196" s="46">
        <v>73154.5</v>
      </c>
      <c r="D196" s="46">
        <v>99285.78</v>
      </c>
      <c r="E196" s="46">
        <v>302630.87</v>
      </c>
      <c r="F196" s="45">
        <v>177398.17</v>
      </c>
      <c r="G196" s="45">
        <v>183318.87</v>
      </c>
      <c r="H196" s="46">
        <v>172378.54</v>
      </c>
      <c r="I196" s="46">
        <v>132627.39000000001</v>
      </c>
      <c r="J196" s="46">
        <v>121498.50872249999</v>
      </c>
      <c r="K196" s="46">
        <v>124903.79999999999</v>
      </c>
      <c r="L196" s="46">
        <v>122376.87049999999</v>
      </c>
      <c r="M196" s="46">
        <v>98048.999999999985</v>
      </c>
      <c r="N196" s="46">
        <v>100946.99999999999</v>
      </c>
      <c r="O196" s="46">
        <f t="shared" si="7"/>
        <v>1708569.2992225001</v>
      </c>
    </row>
    <row r="197" spans="1:18" x14ac:dyDescent="0.25">
      <c r="A197" s="43">
        <v>2387</v>
      </c>
      <c r="B197" s="43" t="s">
        <v>314</v>
      </c>
      <c r="C197" s="46"/>
      <c r="D197" s="46"/>
      <c r="E197" s="46"/>
      <c r="F197" s="46">
        <v>0</v>
      </c>
      <c r="G197" s="46">
        <v>0</v>
      </c>
      <c r="H197" s="46"/>
      <c r="I197" s="46"/>
      <c r="J197" s="46">
        <v>0</v>
      </c>
      <c r="K197" s="46">
        <v>0</v>
      </c>
      <c r="L197" s="46">
        <v>0</v>
      </c>
      <c r="M197" s="46">
        <v>0</v>
      </c>
      <c r="N197" s="46">
        <v>10000</v>
      </c>
      <c r="O197" s="46">
        <f t="shared" si="7"/>
        <v>10000</v>
      </c>
    </row>
    <row r="198" spans="1:18" x14ac:dyDescent="0.25">
      <c r="A198" s="43">
        <v>2388</v>
      </c>
      <c r="B198" s="43" t="s">
        <v>315</v>
      </c>
      <c r="C198" s="46">
        <v>0</v>
      </c>
      <c r="D198" s="46"/>
      <c r="E198" s="46">
        <v>0</v>
      </c>
      <c r="F198" s="45">
        <v>3110.54</v>
      </c>
      <c r="G198" s="46">
        <v>0</v>
      </c>
      <c r="H198" s="46">
        <v>2549.1</v>
      </c>
      <c r="I198" s="46">
        <v>5358.92</v>
      </c>
      <c r="J198" s="46">
        <v>1646.3279700000005</v>
      </c>
      <c r="K198" s="46">
        <v>3528.5104575000005</v>
      </c>
      <c r="L198" s="46">
        <v>6568.5263175000009</v>
      </c>
      <c r="M198" s="46">
        <v>0</v>
      </c>
      <c r="N198" s="46">
        <v>1699.7639400000003</v>
      </c>
      <c r="O198" s="46">
        <f t="shared" si="7"/>
        <v>24461.688685000001</v>
      </c>
    </row>
    <row r="199" spans="1:18" x14ac:dyDescent="0.25">
      <c r="A199" s="43">
        <v>2612</v>
      </c>
      <c r="B199" s="43" t="s">
        <v>316</v>
      </c>
      <c r="C199" s="46">
        <v>24901.65</v>
      </c>
      <c r="D199" s="46">
        <v>23670.27</v>
      </c>
      <c r="E199" s="46">
        <v>25503.7</v>
      </c>
      <c r="F199" s="45">
        <v>32349.21</v>
      </c>
      <c r="G199" s="45">
        <v>26192.48</v>
      </c>
      <c r="H199" s="46">
        <v>30968.65</v>
      </c>
      <c r="I199" s="46">
        <v>29096.54</v>
      </c>
      <c r="J199" s="46">
        <v>27442.623521250003</v>
      </c>
      <c r="K199" s="46">
        <v>23916.99555</v>
      </c>
      <c r="L199" s="46">
        <v>22564.299161250001</v>
      </c>
      <c r="M199" s="46">
        <v>23368.640163750002</v>
      </c>
      <c r="N199" s="46">
        <v>14952.451736250003</v>
      </c>
      <c r="O199" s="46">
        <f t="shared" si="7"/>
        <v>304927.51013249997</v>
      </c>
    </row>
    <row r="200" spans="1:18" x14ac:dyDescent="0.25">
      <c r="A200" s="43">
        <v>2712</v>
      </c>
      <c r="B200" s="43" t="s">
        <v>317</v>
      </c>
      <c r="C200" s="46"/>
      <c r="D200" s="46">
        <v>170624.4</v>
      </c>
      <c r="E200" s="46">
        <v>0</v>
      </c>
      <c r="F200" s="46">
        <v>0</v>
      </c>
      <c r="G200" s="46">
        <v>0</v>
      </c>
      <c r="H200" s="46"/>
      <c r="I200" s="46"/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f t="shared" si="7"/>
        <v>170624.4</v>
      </c>
    </row>
    <row r="201" spans="1:18" x14ac:dyDescent="0.25">
      <c r="A201" s="43">
        <v>3111</v>
      </c>
      <c r="B201" s="43" t="s">
        <v>318</v>
      </c>
      <c r="C201" s="46">
        <v>79733</v>
      </c>
      <c r="D201" s="46">
        <v>73471</v>
      </c>
      <c r="E201" s="46">
        <v>67642</v>
      </c>
      <c r="F201" s="45">
        <v>80961</v>
      </c>
      <c r="G201" s="45">
        <v>93734</v>
      </c>
      <c r="H201" s="46">
        <v>82141</v>
      </c>
      <c r="I201" s="46">
        <v>78031</v>
      </c>
      <c r="J201" s="46">
        <v>92075.177250000008</v>
      </c>
      <c r="K201" s="46">
        <v>89629.115625000006</v>
      </c>
      <c r="L201" s="46">
        <v>87393.741750000001</v>
      </c>
      <c r="M201" s="46">
        <v>85423.960125000012</v>
      </c>
      <c r="N201" s="46">
        <v>78360.793875000003</v>
      </c>
      <c r="O201" s="46">
        <f t="shared" si="7"/>
        <v>988595.78862499993</v>
      </c>
    </row>
    <row r="202" spans="1:18" x14ac:dyDescent="0.25">
      <c r="A202" s="45">
        <v>3162</v>
      </c>
      <c r="B202" s="45" t="s">
        <v>319</v>
      </c>
      <c r="C202" s="46"/>
      <c r="D202" s="46"/>
      <c r="E202" s="46"/>
      <c r="F202" s="45"/>
      <c r="G202" s="45"/>
      <c r="H202" s="46">
        <v>7740</v>
      </c>
      <c r="I202" s="46"/>
      <c r="J202" s="46"/>
      <c r="K202" s="46"/>
      <c r="L202" s="46"/>
      <c r="M202" s="46"/>
      <c r="N202" s="46"/>
      <c r="O202" s="46">
        <f t="shared" si="7"/>
        <v>7740</v>
      </c>
    </row>
    <row r="203" spans="1:18" x14ac:dyDescent="0.25">
      <c r="A203" s="43">
        <v>3261</v>
      </c>
      <c r="B203" s="43" t="s">
        <v>320</v>
      </c>
      <c r="C203" s="46">
        <v>0</v>
      </c>
      <c r="D203" s="46"/>
      <c r="E203" s="46">
        <v>0</v>
      </c>
      <c r="F203" s="46">
        <v>0</v>
      </c>
      <c r="G203" s="46">
        <v>0</v>
      </c>
      <c r="H203" s="46"/>
      <c r="I203" s="46"/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f t="shared" si="7"/>
        <v>0</v>
      </c>
    </row>
    <row r="204" spans="1:18" x14ac:dyDescent="0.25">
      <c r="A204" s="43">
        <v>3273</v>
      </c>
      <c r="B204" s="43" t="s">
        <v>321</v>
      </c>
      <c r="C204" s="46"/>
      <c r="D204" s="46">
        <v>850</v>
      </c>
      <c r="E204" s="46"/>
      <c r="F204" s="46">
        <v>0</v>
      </c>
      <c r="G204" s="46">
        <v>0</v>
      </c>
      <c r="H204" s="46">
        <v>20201.23</v>
      </c>
      <c r="I204" s="46">
        <v>0</v>
      </c>
      <c r="J204" s="46">
        <v>20306</v>
      </c>
      <c r="K204" s="46">
        <v>5788.125</v>
      </c>
      <c r="L204" s="46">
        <v>0</v>
      </c>
      <c r="M204" s="46">
        <v>0</v>
      </c>
      <c r="N204" s="46">
        <v>0</v>
      </c>
      <c r="O204" s="46">
        <f t="shared" si="7"/>
        <v>47145.354999999996</v>
      </c>
    </row>
    <row r="205" spans="1:18" x14ac:dyDescent="0.25">
      <c r="A205" s="43">
        <v>3341</v>
      </c>
      <c r="B205" s="43" t="s">
        <v>252</v>
      </c>
      <c r="C205" s="46">
        <v>4060</v>
      </c>
      <c r="D205" s="46">
        <v>8060</v>
      </c>
      <c r="E205" s="46">
        <v>8060</v>
      </c>
      <c r="F205" s="45">
        <v>8060</v>
      </c>
      <c r="G205" s="45">
        <v>8060</v>
      </c>
      <c r="H205" s="46">
        <v>8060</v>
      </c>
      <c r="I205" s="46">
        <v>8060</v>
      </c>
      <c r="J205" s="46">
        <v>10550</v>
      </c>
      <c r="K205" s="46">
        <v>8060</v>
      </c>
      <c r="L205" s="46">
        <v>8060</v>
      </c>
      <c r="M205" s="46">
        <v>8060</v>
      </c>
      <c r="N205" s="46">
        <v>8060</v>
      </c>
      <c r="O205" s="46">
        <f t="shared" si="7"/>
        <v>95210</v>
      </c>
    </row>
    <row r="206" spans="1:18" x14ac:dyDescent="0.25">
      <c r="A206" s="43">
        <v>3381</v>
      </c>
      <c r="B206" s="43" t="s">
        <v>322</v>
      </c>
      <c r="C206" s="46"/>
      <c r="D206" s="46"/>
      <c r="E206" s="46"/>
      <c r="F206" s="46">
        <v>0</v>
      </c>
      <c r="G206" s="46">
        <v>0</v>
      </c>
      <c r="H206" s="46"/>
      <c r="I206" s="46"/>
      <c r="J206" s="46">
        <v>0</v>
      </c>
      <c r="K206" s="46">
        <v>0</v>
      </c>
      <c r="L206" s="46">
        <v>0</v>
      </c>
      <c r="M206" s="46">
        <v>0</v>
      </c>
      <c r="N206" s="46">
        <v>0</v>
      </c>
      <c r="O206" s="46">
        <f t="shared" si="7"/>
        <v>0</v>
      </c>
    </row>
    <row r="207" spans="1:18" x14ac:dyDescent="0.25">
      <c r="A207" s="43">
        <v>3441</v>
      </c>
      <c r="B207" s="43" t="s">
        <v>323</v>
      </c>
      <c r="C207" s="46">
        <v>21376.75</v>
      </c>
      <c r="D207" s="46"/>
      <c r="E207" s="46">
        <v>13050.15</v>
      </c>
      <c r="F207" s="45">
        <v>26320</v>
      </c>
      <c r="G207" s="46">
        <v>0</v>
      </c>
      <c r="H207" s="46">
        <v>83955.73</v>
      </c>
      <c r="I207" s="46">
        <v>97732.71</v>
      </c>
      <c r="J207" s="46">
        <v>23505.980793750001</v>
      </c>
      <c r="K207" s="46">
        <v>7293.7436512499999</v>
      </c>
      <c r="L207" s="46">
        <v>0</v>
      </c>
      <c r="M207" s="46">
        <v>29157.702840000005</v>
      </c>
      <c r="N207" s="46">
        <v>0</v>
      </c>
      <c r="O207" s="46">
        <f t="shared" si="7"/>
        <v>302392.76728500001</v>
      </c>
    </row>
    <row r="208" spans="1:18" x14ac:dyDescent="0.25">
      <c r="A208" s="43">
        <v>3471</v>
      </c>
      <c r="B208" s="43" t="s">
        <v>260</v>
      </c>
      <c r="C208" s="46"/>
      <c r="D208" s="46">
        <v>0</v>
      </c>
      <c r="E208" s="46">
        <v>169.55</v>
      </c>
      <c r="F208" s="45">
        <v>464</v>
      </c>
      <c r="G208" s="46">
        <v>0</v>
      </c>
      <c r="H208" s="46">
        <v>0</v>
      </c>
      <c r="I208" s="46"/>
      <c r="J208" s="46">
        <v>306.77062500000005</v>
      </c>
      <c r="K208" s="46">
        <v>0</v>
      </c>
      <c r="L208" s="46">
        <v>0</v>
      </c>
      <c r="M208" s="46">
        <v>0</v>
      </c>
      <c r="N208" s="46">
        <v>0</v>
      </c>
      <c r="O208" s="46">
        <f t="shared" si="7"/>
        <v>940.32062500000006</v>
      </c>
    </row>
    <row r="209" spans="1:16" x14ac:dyDescent="0.25">
      <c r="A209" s="43">
        <v>3511</v>
      </c>
      <c r="B209" s="43" t="s">
        <v>261</v>
      </c>
      <c r="C209" s="46">
        <v>16468.09</v>
      </c>
      <c r="D209" s="46">
        <v>38855.33</v>
      </c>
      <c r="E209" s="46">
        <v>22629.48</v>
      </c>
      <c r="F209" s="45">
        <v>170.75</v>
      </c>
      <c r="G209" s="45">
        <v>1705.35</v>
      </c>
      <c r="H209" s="46">
        <v>4420.75</v>
      </c>
      <c r="I209" s="46">
        <v>1180.79</v>
      </c>
      <c r="J209" s="46">
        <v>16756.169999999998</v>
      </c>
      <c r="K209" s="46">
        <v>16756.169999999998</v>
      </c>
      <c r="L209" s="46">
        <v>16756.169999999998</v>
      </c>
      <c r="M209" s="46">
        <v>16756.169999999998</v>
      </c>
      <c r="N209" s="46">
        <v>16756.169999999998</v>
      </c>
      <c r="O209" s="46">
        <f t="shared" si="7"/>
        <v>169211.38999999996</v>
      </c>
    </row>
    <row r="210" spans="1:16" x14ac:dyDescent="0.25">
      <c r="A210" s="43">
        <v>3514</v>
      </c>
      <c r="B210" s="43" t="s">
        <v>324</v>
      </c>
      <c r="C210" s="46">
        <v>36586.43</v>
      </c>
      <c r="D210" s="46">
        <v>41918.839999999997</v>
      </c>
      <c r="E210" s="46">
        <v>32489.56</v>
      </c>
      <c r="F210" s="45">
        <v>36832.17</v>
      </c>
      <c r="G210" s="45">
        <v>37644.42</v>
      </c>
      <c r="H210" s="46">
        <v>51453.05</v>
      </c>
      <c r="I210" s="46">
        <v>34883.39</v>
      </c>
      <c r="J210" s="46">
        <v>41181.89</v>
      </c>
      <c r="K210" s="46">
        <v>41181.89</v>
      </c>
      <c r="L210" s="46">
        <v>41181.89</v>
      </c>
      <c r="M210" s="46">
        <v>41181.89</v>
      </c>
      <c r="N210" s="46">
        <v>41181.89</v>
      </c>
      <c r="O210" s="46">
        <f t="shared" si="7"/>
        <v>477717.31000000006</v>
      </c>
    </row>
    <row r="211" spans="1:16" x14ac:dyDescent="0.25">
      <c r="A211" s="43">
        <v>3521</v>
      </c>
      <c r="B211" s="43" t="s">
        <v>287</v>
      </c>
      <c r="C211" s="46"/>
      <c r="D211" s="46"/>
      <c r="E211" s="46"/>
      <c r="F211" s="46">
        <v>0</v>
      </c>
      <c r="G211" s="46">
        <v>0</v>
      </c>
      <c r="H211" s="46"/>
      <c r="I211" s="46"/>
      <c r="J211" s="46">
        <v>0</v>
      </c>
      <c r="K211" s="46">
        <v>0</v>
      </c>
      <c r="L211" s="46">
        <v>0</v>
      </c>
      <c r="M211" s="46">
        <v>0</v>
      </c>
      <c r="N211" s="46">
        <v>0</v>
      </c>
      <c r="O211" s="46">
        <f t="shared" si="7"/>
        <v>0</v>
      </c>
    </row>
    <row r="212" spans="1:16" x14ac:dyDescent="0.25">
      <c r="A212" s="43">
        <v>3551</v>
      </c>
      <c r="B212" s="43" t="s">
        <v>325</v>
      </c>
      <c r="C212" s="46">
        <v>3424.5</v>
      </c>
      <c r="D212" s="46">
        <v>7969.2</v>
      </c>
      <c r="E212" s="46">
        <v>21523.51</v>
      </c>
      <c r="F212" s="45">
        <v>4400.37</v>
      </c>
      <c r="G212" s="45">
        <v>1898.59</v>
      </c>
      <c r="H212" s="46">
        <v>13167.92</v>
      </c>
      <c r="I212" s="46">
        <v>8511.24</v>
      </c>
      <c r="J212" s="46">
        <v>7437.82</v>
      </c>
      <c r="K212" s="46">
        <v>7437.82</v>
      </c>
      <c r="L212" s="46">
        <v>7437.82</v>
      </c>
      <c r="M212" s="46">
        <v>7437.82</v>
      </c>
      <c r="N212" s="46">
        <v>7437.82</v>
      </c>
      <c r="O212" s="46">
        <f t="shared" si="7"/>
        <v>98084.430000000022</v>
      </c>
      <c r="P212" s="46"/>
    </row>
    <row r="213" spans="1:16" x14ac:dyDescent="0.25">
      <c r="A213" s="43">
        <v>3571</v>
      </c>
      <c r="B213" s="43" t="s">
        <v>287</v>
      </c>
      <c r="C213" s="46">
        <v>215.6</v>
      </c>
      <c r="D213" s="46">
        <v>1873.96</v>
      </c>
      <c r="E213" s="46">
        <v>31349.8</v>
      </c>
      <c r="F213" s="45">
        <v>23855.46</v>
      </c>
      <c r="G213" s="45">
        <v>4516</v>
      </c>
      <c r="H213" s="46">
        <v>8684.9</v>
      </c>
      <c r="I213" s="46">
        <v>9430.7999999999993</v>
      </c>
      <c r="J213" s="46">
        <v>12420.53</v>
      </c>
      <c r="K213" s="46">
        <v>12420.53</v>
      </c>
      <c r="L213" s="46">
        <v>12420.53</v>
      </c>
      <c r="M213" s="46">
        <v>12420.53</v>
      </c>
      <c r="N213" s="46">
        <v>12420.53</v>
      </c>
      <c r="O213" s="46">
        <f t="shared" si="7"/>
        <v>142029.17000000001</v>
      </c>
    </row>
    <row r="214" spans="1:16" x14ac:dyDescent="0.25">
      <c r="A214" s="43">
        <v>3622</v>
      </c>
      <c r="B214" s="43" t="s">
        <v>326</v>
      </c>
      <c r="C214" s="46">
        <v>6371.84</v>
      </c>
      <c r="D214" s="46">
        <v>5358.26</v>
      </c>
      <c r="E214" s="46">
        <v>79799.81</v>
      </c>
      <c r="F214" s="45">
        <v>5935.85</v>
      </c>
      <c r="G214" s="46">
        <v>0</v>
      </c>
      <c r="H214" s="46">
        <v>69322.740000000005</v>
      </c>
      <c r="I214" s="46">
        <v>879.5</v>
      </c>
      <c r="J214" s="46">
        <f>5000+3732+746.4</f>
        <v>9478.4</v>
      </c>
      <c r="K214" s="46">
        <f>5000+3732+746.4</f>
        <v>9478.4</v>
      </c>
      <c r="L214" s="46">
        <f>5000+3732+746.4</f>
        <v>9478.4</v>
      </c>
      <c r="M214" s="46">
        <f>5000+3732+746.4</f>
        <v>9478.4</v>
      </c>
      <c r="N214" s="46">
        <f>5000+3732+746.4</f>
        <v>9478.4</v>
      </c>
      <c r="O214" s="46">
        <f t="shared" si="7"/>
        <v>215059.99999999997</v>
      </c>
    </row>
    <row r="215" spans="1:16" x14ac:dyDescent="0.25">
      <c r="A215" s="43">
        <v>3623</v>
      </c>
      <c r="B215" s="43" t="s">
        <v>327</v>
      </c>
      <c r="C215" s="46">
        <v>14320.2</v>
      </c>
      <c r="D215" s="46">
        <v>0</v>
      </c>
      <c r="E215" s="46">
        <v>35264</v>
      </c>
      <c r="F215" s="46">
        <v>0</v>
      </c>
      <c r="G215" s="45">
        <v>6942.6</v>
      </c>
      <c r="H215" s="46">
        <v>0</v>
      </c>
      <c r="I215" s="46">
        <v>20763.990000000002</v>
      </c>
      <c r="J215" s="46">
        <v>20000</v>
      </c>
      <c r="K215" s="46">
        <v>20000</v>
      </c>
      <c r="L215" s="46">
        <v>20000</v>
      </c>
      <c r="M215" s="46">
        <v>20000</v>
      </c>
      <c r="N215" s="46">
        <v>20000</v>
      </c>
      <c r="O215" s="46">
        <f t="shared" si="7"/>
        <v>177290.78999999998</v>
      </c>
    </row>
    <row r="216" spans="1:16" x14ac:dyDescent="0.25">
      <c r="A216" s="43">
        <v>3624</v>
      </c>
      <c r="B216" s="43" t="s">
        <v>328</v>
      </c>
      <c r="C216" s="46">
        <v>29427.75</v>
      </c>
      <c r="D216" s="46">
        <v>135263.81</v>
      </c>
      <c r="E216" s="46">
        <v>167070.13</v>
      </c>
      <c r="F216" s="45">
        <v>50130.75</v>
      </c>
      <c r="G216" s="45">
        <v>198785.87</v>
      </c>
      <c r="H216" s="46">
        <v>116652.81</v>
      </c>
      <c r="I216" s="46">
        <v>127500.6</v>
      </c>
      <c r="J216" s="46">
        <v>100000</v>
      </c>
      <c r="K216" s="46">
        <v>100000</v>
      </c>
      <c r="L216" s="46">
        <v>100000</v>
      </c>
      <c r="M216" s="46">
        <v>100000</v>
      </c>
      <c r="N216" s="46">
        <v>100000</v>
      </c>
      <c r="O216" s="46">
        <f t="shared" si="7"/>
        <v>1324831.7200000002</v>
      </c>
      <c r="P216" s="46"/>
    </row>
    <row r="217" spans="1:16" x14ac:dyDescent="0.25">
      <c r="A217" s="43">
        <v>3625</v>
      </c>
      <c r="B217" s="43" t="s">
        <v>329</v>
      </c>
      <c r="C217" s="46">
        <v>0</v>
      </c>
      <c r="D217" s="46">
        <v>17400</v>
      </c>
      <c r="E217" s="46">
        <v>0</v>
      </c>
      <c r="F217" s="46">
        <v>0</v>
      </c>
      <c r="G217" s="46">
        <v>0</v>
      </c>
      <c r="H217" s="46">
        <v>0</v>
      </c>
      <c r="I217" s="46">
        <v>0</v>
      </c>
      <c r="J217" s="46">
        <v>10000</v>
      </c>
      <c r="K217" s="46">
        <v>10000</v>
      </c>
      <c r="L217" s="46">
        <v>10000</v>
      </c>
      <c r="M217" s="46">
        <v>10000</v>
      </c>
      <c r="N217" s="46">
        <v>10000</v>
      </c>
      <c r="O217" s="46">
        <f t="shared" si="7"/>
        <v>67400</v>
      </c>
    </row>
    <row r="218" spans="1:16" x14ac:dyDescent="0.25">
      <c r="A218" s="43">
        <v>3814</v>
      </c>
      <c r="B218" s="43" t="s">
        <v>330</v>
      </c>
      <c r="C218" s="46">
        <v>46400</v>
      </c>
      <c r="D218" s="46">
        <v>38136</v>
      </c>
      <c r="E218" s="46">
        <v>53122.48</v>
      </c>
      <c r="F218" s="45">
        <v>62735.53</v>
      </c>
      <c r="G218" s="45">
        <v>158545.23000000001</v>
      </c>
      <c r="H218" s="46">
        <v>141443.76</v>
      </c>
      <c r="I218" s="46">
        <v>0</v>
      </c>
      <c r="J218" s="46">
        <v>14400</v>
      </c>
      <c r="K218" s="46">
        <f>14400+18000+50000</f>
        <v>82400</v>
      </c>
      <c r="L218" s="46">
        <v>14400</v>
      </c>
      <c r="M218" s="46">
        <f>14400+100000</f>
        <v>114400</v>
      </c>
      <c r="N218" s="46">
        <v>14400</v>
      </c>
      <c r="O218" s="46">
        <f t="shared" si="7"/>
        <v>740383</v>
      </c>
    </row>
    <row r="219" spans="1:16" x14ac:dyDescent="0.25">
      <c r="A219" s="43">
        <v>3815</v>
      </c>
      <c r="B219" s="43" t="s">
        <v>331</v>
      </c>
      <c r="C219" s="46">
        <v>1205</v>
      </c>
      <c r="D219" s="46">
        <v>2039.43</v>
      </c>
      <c r="E219" s="46">
        <v>1202</v>
      </c>
      <c r="F219" s="45">
        <v>324</v>
      </c>
      <c r="G219" s="45">
        <v>926.8</v>
      </c>
      <c r="H219" s="46">
        <v>1262.55</v>
      </c>
      <c r="I219" s="46">
        <v>687.44</v>
      </c>
      <c r="J219" s="46">
        <v>6058.56</v>
      </c>
      <c r="K219" s="46">
        <v>6058.56</v>
      </c>
      <c r="L219" s="46">
        <v>6058.56</v>
      </c>
      <c r="M219" s="46">
        <v>6058.56</v>
      </c>
      <c r="N219" s="46">
        <v>6059</v>
      </c>
      <c r="O219" s="46">
        <f t="shared" si="7"/>
        <v>37940.460000000006</v>
      </c>
    </row>
    <row r="220" spans="1:16" x14ac:dyDescent="0.25">
      <c r="A220" s="43">
        <v>3854</v>
      </c>
      <c r="B220" s="43" t="s">
        <v>332</v>
      </c>
      <c r="C220" s="46">
        <v>0</v>
      </c>
      <c r="D220" s="46">
        <v>0</v>
      </c>
      <c r="E220" s="46">
        <v>0</v>
      </c>
      <c r="F220" s="45">
        <v>4260.6899999999996</v>
      </c>
      <c r="G220" s="45">
        <v>45</v>
      </c>
      <c r="H220" s="46">
        <v>29</v>
      </c>
      <c r="I220" s="46">
        <v>0</v>
      </c>
      <c r="J220" s="46">
        <v>500</v>
      </c>
      <c r="K220" s="46">
        <v>500</v>
      </c>
      <c r="L220" s="46">
        <v>500</v>
      </c>
      <c r="M220" s="46">
        <v>500</v>
      </c>
      <c r="N220" s="46">
        <v>500</v>
      </c>
      <c r="O220" s="46">
        <f t="shared" si="7"/>
        <v>6834.69</v>
      </c>
    </row>
    <row r="221" spans="1:16" x14ac:dyDescent="0.25">
      <c r="A221" s="43">
        <v>3855</v>
      </c>
      <c r="B221" s="43" t="s">
        <v>333</v>
      </c>
      <c r="C221" s="46">
        <v>0</v>
      </c>
      <c r="D221" s="46">
        <v>600</v>
      </c>
      <c r="E221" s="46">
        <v>780.2</v>
      </c>
      <c r="F221" s="46">
        <v>0</v>
      </c>
      <c r="G221" s="46">
        <v>0</v>
      </c>
      <c r="H221" s="46">
        <v>0</v>
      </c>
      <c r="I221" s="46">
        <v>0</v>
      </c>
      <c r="J221" s="46">
        <v>250</v>
      </c>
      <c r="K221" s="46">
        <v>250</v>
      </c>
      <c r="L221" s="46">
        <v>250</v>
      </c>
      <c r="M221" s="46">
        <v>250</v>
      </c>
      <c r="N221" s="46">
        <v>250</v>
      </c>
      <c r="O221" s="46">
        <f t="shared" si="7"/>
        <v>2630.2</v>
      </c>
    </row>
    <row r="222" spans="1:16" x14ac:dyDescent="0.25">
      <c r="A222" s="43">
        <v>3857</v>
      </c>
      <c r="B222" s="43" t="s">
        <v>271</v>
      </c>
      <c r="C222" s="46">
        <v>0</v>
      </c>
      <c r="D222" s="46">
        <v>58</v>
      </c>
      <c r="E222" s="46"/>
      <c r="F222" s="46">
        <v>0</v>
      </c>
      <c r="G222" s="46">
        <v>0</v>
      </c>
      <c r="H222" s="46">
        <v>460</v>
      </c>
      <c r="I222" s="46"/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f t="shared" si="7"/>
        <v>518</v>
      </c>
    </row>
    <row r="223" spans="1:16" x14ac:dyDescent="0.25">
      <c r="A223" s="43">
        <v>3858</v>
      </c>
      <c r="B223" s="43" t="s">
        <v>272</v>
      </c>
      <c r="C223" s="46"/>
      <c r="D223" s="46"/>
      <c r="E223" s="46">
        <v>0</v>
      </c>
      <c r="F223" s="46">
        <v>0</v>
      </c>
      <c r="G223" s="46">
        <v>0</v>
      </c>
      <c r="H223" s="46"/>
      <c r="I223" s="46">
        <v>0</v>
      </c>
      <c r="J223" s="46">
        <v>141.23025000000001</v>
      </c>
      <c r="K223" s="46">
        <v>173.64375000000001</v>
      </c>
      <c r="L223" s="46">
        <v>173.64375000000001</v>
      </c>
      <c r="M223" s="46">
        <v>23.152500000000003</v>
      </c>
      <c r="N223" s="46">
        <v>0</v>
      </c>
      <c r="O223" s="46">
        <f t="shared" si="7"/>
        <v>511.67025000000001</v>
      </c>
    </row>
    <row r="224" spans="1:16" x14ac:dyDescent="0.25">
      <c r="A224" s="43">
        <v>3923</v>
      </c>
      <c r="B224" s="43" t="s">
        <v>334</v>
      </c>
      <c r="C224" s="46"/>
      <c r="D224" s="46">
        <v>0</v>
      </c>
      <c r="E224" s="46">
        <v>650.6</v>
      </c>
      <c r="F224" s="45">
        <v>4748</v>
      </c>
      <c r="G224" s="46">
        <v>325.3</v>
      </c>
      <c r="H224" s="46">
        <v>325.3</v>
      </c>
      <c r="I224" s="46"/>
      <c r="J224" s="46">
        <v>0</v>
      </c>
      <c r="K224" s="46">
        <v>0</v>
      </c>
      <c r="L224" s="46">
        <v>0</v>
      </c>
      <c r="M224" s="46">
        <v>0</v>
      </c>
      <c r="N224" s="46">
        <v>0</v>
      </c>
      <c r="O224" s="46">
        <f t="shared" si="7"/>
        <v>6049.2000000000007</v>
      </c>
    </row>
    <row r="225" spans="1:16" x14ac:dyDescent="0.25">
      <c r="A225" s="43">
        <v>3924</v>
      </c>
      <c r="B225" s="43" t="s">
        <v>335</v>
      </c>
      <c r="C225" s="46"/>
      <c r="D225" s="46"/>
      <c r="E225" s="46">
        <v>0</v>
      </c>
      <c r="F225" s="45">
        <v>15447.48</v>
      </c>
      <c r="G225" s="46">
        <v>0</v>
      </c>
      <c r="H225" s="46">
        <v>-7723.74</v>
      </c>
      <c r="I225" s="46"/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f t="shared" si="7"/>
        <v>7723.74</v>
      </c>
    </row>
    <row r="226" spans="1:16" x14ac:dyDescent="0.25">
      <c r="A226" s="43">
        <v>3981</v>
      </c>
      <c r="B226" s="43" t="s">
        <v>336</v>
      </c>
      <c r="C226" s="46">
        <v>40764</v>
      </c>
      <c r="D226" s="46">
        <v>20781</v>
      </c>
      <c r="E226" s="46">
        <v>25026</v>
      </c>
      <c r="F226" s="45">
        <v>24232</v>
      </c>
      <c r="G226" s="45">
        <v>21982</v>
      </c>
      <c r="H226" s="46">
        <v>26941</v>
      </c>
      <c r="I226" s="46">
        <v>19290</v>
      </c>
      <c r="J226" s="46">
        <v>23077.254375000004</v>
      </c>
      <c r="K226" s="46">
        <v>18008.014500000001</v>
      </c>
      <c r="L226" s="46">
        <v>24421.257000000001</v>
      </c>
      <c r="M226" s="46">
        <v>20083.636125000005</v>
      </c>
      <c r="N226" s="46">
        <v>19591.645500000002</v>
      </c>
      <c r="O226" s="46">
        <f t="shared" si="7"/>
        <v>284197.8075</v>
      </c>
    </row>
    <row r="227" spans="1:16" x14ac:dyDescent="0.25">
      <c r="A227" s="43">
        <v>3993</v>
      </c>
      <c r="B227" s="43" t="s">
        <v>337</v>
      </c>
      <c r="C227" s="46">
        <v>3069.36</v>
      </c>
      <c r="D227" s="46">
        <v>3006.72</v>
      </c>
      <c r="E227" s="46">
        <v>3069.36</v>
      </c>
      <c r="F227" s="45">
        <v>3069.36</v>
      </c>
      <c r="G227" s="45">
        <v>4572.72</v>
      </c>
      <c r="H227" s="46">
        <v>4510.08</v>
      </c>
      <c r="I227" s="46">
        <v>2414.36</v>
      </c>
      <c r="J227" s="46">
        <v>3069.36</v>
      </c>
      <c r="K227" s="46">
        <v>6192.9000000000005</v>
      </c>
      <c r="L227" s="46">
        <v>3069.36</v>
      </c>
      <c r="M227" s="46">
        <v>6192.9000000000005</v>
      </c>
      <c r="N227" s="46">
        <v>6192.9000000000005</v>
      </c>
      <c r="O227" s="46">
        <f t="shared" si="7"/>
        <v>48429.380000000005</v>
      </c>
    </row>
    <row r="228" spans="1:16" x14ac:dyDescent="0.25">
      <c r="A228" s="43">
        <v>5671</v>
      </c>
      <c r="B228" s="43" t="s">
        <v>294</v>
      </c>
      <c r="C228" s="46"/>
      <c r="D228" s="46"/>
      <c r="E228" s="46">
        <v>7995.99</v>
      </c>
      <c r="F228" s="45">
        <v>53349.440000000002</v>
      </c>
      <c r="G228" s="46">
        <v>0</v>
      </c>
      <c r="H228" s="46"/>
      <c r="I228" s="46"/>
      <c r="J228" s="46">
        <v>0</v>
      </c>
      <c r="K228" s="46">
        <v>0</v>
      </c>
      <c r="L228" s="46">
        <v>0</v>
      </c>
      <c r="M228" s="46">
        <v>0</v>
      </c>
      <c r="N228" s="46">
        <v>0</v>
      </c>
      <c r="O228" s="46">
        <f t="shared" si="7"/>
        <v>61345.43</v>
      </c>
    </row>
    <row r="229" spans="1:16" x14ac:dyDescent="0.25">
      <c r="A229" s="43">
        <v>6122</v>
      </c>
      <c r="B229" s="43" t="s">
        <v>338</v>
      </c>
      <c r="C229" s="46"/>
      <c r="D229" s="46"/>
      <c r="E229" s="46"/>
      <c r="F229" s="46">
        <v>0</v>
      </c>
      <c r="G229" s="46">
        <v>0</v>
      </c>
      <c r="H229" s="46"/>
      <c r="I229" s="46"/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f t="shared" si="7"/>
        <v>0</v>
      </c>
    </row>
    <row r="230" spans="1:16" x14ac:dyDescent="0.25">
      <c r="A230" s="43">
        <v>6123</v>
      </c>
      <c r="B230" s="43" t="s">
        <v>339</v>
      </c>
      <c r="C230" s="46"/>
      <c r="D230" s="46"/>
      <c r="E230" s="46"/>
      <c r="F230" s="46">
        <v>0</v>
      </c>
      <c r="G230" s="46">
        <v>0</v>
      </c>
      <c r="H230" s="46"/>
      <c r="I230" s="46"/>
      <c r="J230" s="46">
        <v>0</v>
      </c>
      <c r="K230" s="46">
        <v>0</v>
      </c>
      <c r="L230" s="46">
        <v>0</v>
      </c>
      <c r="M230" s="46">
        <v>0</v>
      </c>
      <c r="N230" s="46">
        <v>0</v>
      </c>
      <c r="O230" s="46">
        <f t="shared" si="7"/>
        <v>0</v>
      </c>
    </row>
    <row r="231" spans="1:16" x14ac:dyDescent="0.25">
      <c r="A231" s="43">
        <v>5110</v>
      </c>
      <c r="B231" s="43" t="s">
        <v>340</v>
      </c>
      <c r="C231" s="46"/>
      <c r="D231" s="46">
        <v>20435</v>
      </c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>
        <f t="shared" si="7"/>
        <v>20435</v>
      </c>
    </row>
    <row r="232" spans="1:16" x14ac:dyDescent="0.25">
      <c r="A232" s="43">
        <v>5152</v>
      </c>
      <c r="B232" s="43" t="s">
        <v>341</v>
      </c>
      <c r="C232" s="46">
        <v>0</v>
      </c>
      <c r="D232" s="46"/>
      <c r="E232" s="46"/>
      <c r="F232" s="46">
        <v>0</v>
      </c>
      <c r="G232" s="46"/>
      <c r="H232" s="46">
        <v>0</v>
      </c>
      <c r="I232" s="46"/>
      <c r="J232" s="46"/>
      <c r="K232" s="46"/>
      <c r="L232" s="46"/>
      <c r="M232" s="46"/>
      <c r="N232" s="46"/>
      <c r="O232" s="46">
        <f t="shared" si="7"/>
        <v>0</v>
      </c>
    </row>
    <row r="233" spans="1:16" x14ac:dyDescent="0.25">
      <c r="A233" s="43"/>
      <c r="B233" s="43" t="s">
        <v>342</v>
      </c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>
        <f t="shared" si="7"/>
        <v>0</v>
      </c>
    </row>
    <row r="234" spans="1:16" x14ac:dyDescent="0.25">
      <c r="A234" s="43"/>
      <c r="B234" s="43" t="s">
        <v>343</v>
      </c>
      <c r="C234" s="46">
        <v>0</v>
      </c>
      <c r="D234" s="46"/>
      <c r="E234" s="46"/>
      <c r="F234" s="46">
        <v>0</v>
      </c>
      <c r="G234" s="46">
        <v>0</v>
      </c>
      <c r="H234" s="46"/>
      <c r="I234" s="46"/>
      <c r="J234" s="46">
        <v>0</v>
      </c>
      <c r="K234" s="46">
        <v>0</v>
      </c>
      <c r="L234" s="46">
        <v>0</v>
      </c>
      <c r="M234" s="46">
        <v>0</v>
      </c>
      <c r="N234" s="46">
        <v>0</v>
      </c>
      <c r="O234" s="46">
        <f t="shared" si="7"/>
        <v>0</v>
      </c>
    </row>
    <row r="235" spans="1:16" x14ac:dyDescent="0.25">
      <c r="A235" s="43"/>
      <c r="B235" s="43" t="s">
        <v>344</v>
      </c>
      <c r="C235" s="46"/>
      <c r="D235" s="46">
        <v>77301.279999999999</v>
      </c>
      <c r="E235" s="46"/>
      <c r="F235" s="46">
        <v>0</v>
      </c>
      <c r="G235" s="45">
        <v>1317922.3600000001</v>
      </c>
      <c r="H235" s="46">
        <v>0</v>
      </c>
      <c r="I235" s="46">
        <v>77301.289999999994</v>
      </c>
      <c r="J235" s="46">
        <v>210000</v>
      </c>
      <c r="K235" s="46">
        <v>210000</v>
      </c>
      <c r="L235" s="46">
        <v>210000</v>
      </c>
      <c r="M235" s="46">
        <v>210000</v>
      </c>
      <c r="N235" s="46">
        <v>210000</v>
      </c>
      <c r="O235" s="46">
        <f t="shared" si="7"/>
        <v>2522524.9300000002</v>
      </c>
    </row>
    <row r="236" spans="1:16" ht="39" x14ac:dyDescent="0.25">
      <c r="A236" s="43" t="s">
        <v>345</v>
      </c>
      <c r="B236" s="43" t="s">
        <v>304</v>
      </c>
      <c r="C236" s="44">
        <f t="shared" ref="C236:N236" si="8">SUM(C183:C235)</f>
        <v>878879.6399999999</v>
      </c>
      <c r="D236" s="44">
        <f t="shared" si="8"/>
        <v>1048100.67</v>
      </c>
      <c r="E236" s="44">
        <f t="shared" si="8"/>
        <v>1383725.5600000003</v>
      </c>
      <c r="F236" s="44">
        <f>SUM(F183:F235)</f>
        <v>1118552.32</v>
      </c>
      <c r="G236" s="44">
        <f>SUM(G183:G235)</f>
        <v>2459533.31</v>
      </c>
      <c r="H236" s="44">
        <f>SUM(H183:H235)</f>
        <v>1257773.4100000004</v>
      </c>
      <c r="I236" s="44">
        <f>SUM(I183:I235)</f>
        <v>1136912.6400000004</v>
      </c>
      <c r="J236" s="44">
        <f t="shared" si="8"/>
        <v>1204923.1635075002</v>
      </c>
      <c r="K236" s="44">
        <f t="shared" si="8"/>
        <v>1237298.7785337502</v>
      </c>
      <c r="L236" s="44">
        <f t="shared" si="8"/>
        <v>1186225.9084787504</v>
      </c>
      <c r="M236" s="44">
        <f t="shared" si="8"/>
        <v>1281957.20175375</v>
      </c>
      <c r="N236" s="44">
        <f t="shared" si="8"/>
        <v>1151403.2050512498</v>
      </c>
      <c r="O236" s="44">
        <f>SUM(O183:O235)</f>
        <v>15345285.807325</v>
      </c>
      <c r="P236" s="44"/>
    </row>
    <row r="237" spans="1:16" x14ac:dyDescent="0.25">
      <c r="A237" s="41"/>
      <c r="C237" s="46"/>
      <c r="D237" s="46"/>
      <c r="E237" s="46"/>
      <c r="J237" s="46"/>
      <c r="K237" s="46"/>
      <c r="L237" s="46"/>
      <c r="M237" s="46"/>
      <c r="N237" s="46"/>
      <c r="O237" s="46"/>
    </row>
    <row r="238" spans="1:16" x14ac:dyDescent="0.25">
      <c r="A238" s="40">
        <v>500</v>
      </c>
      <c r="B238" s="40" t="s">
        <v>346</v>
      </c>
      <c r="C238" s="47"/>
      <c r="D238" s="47"/>
      <c r="E238" s="47"/>
      <c r="F238" s="41"/>
      <c r="G238" s="41"/>
      <c r="H238" s="41"/>
      <c r="I238" s="41"/>
      <c r="J238" s="46"/>
      <c r="K238" s="46"/>
      <c r="L238" s="46"/>
      <c r="M238" s="46"/>
      <c r="N238" s="46"/>
      <c r="O238" s="46"/>
    </row>
    <row r="239" spans="1:16" x14ac:dyDescent="0.25">
      <c r="A239" s="43">
        <v>1131</v>
      </c>
      <c r="B239" s="43" t="s">
        <v>210</v>
      </c>
      <c r="C239" s="46">
        <v>137002.57</v>
      </c>
      <c r="D239" s="46">
        <v>184805.81</v>
      </c>
      <c r="E239" s="46">
        <v>148359.82</v>
      </c>
      <c r="F239" s="45">
        <v>147789.99</v>
      </c>
      <c r="G239" s="45">
        <v>187426.1</v>
      </c>
      <c r="H239" s="46">
        <v>150043.96</v>
      </c>
      <c r="I239" s="46">
        <v>144092.84</v>
      </c>
      <c r="J239" s="46">
        <v>169963.92637875004</v>
      </c>
      <c r="K239" s="46">
        <v>211719.22860375</v>
      </c>
      <c r="L239" s="46">
        <v>163280.73730500002</v>
      </c>
      <c r="M239" s="46">
        <v>171137.72339999999</v>
      </c>
      <c r="N239" s="46">
        <v>212143.97279250002</v>
      </c>
      <c r="O239" s="46">
        <f>SUM(C239:N239)</f>
        <v>2027766.6784799998</v>
      </c>
    </row>
    <row r="240" spans="1:16" x14ac:dyDescent="0.25">
      <c r="A240" s="43">
        <v>1311</v>
      </c>
      <c r="B240" s="43" t="s">
        <v>212</v>
      </c>
      <c r="C240" s="46">
        <v>0</v>
      </c>
      <c r="D240" s="46">
        <v>0</v>
      </c>
      <c r="E240" s="46">
        <v>0</v>
      </c>
      <c r="F240" s="45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46">
        <v>0</v>
      </c>
      <c r="N240" s="46">
        <v>0</v>
      </c>
      <c r="O240" s="46">
        <f t="shared" ref="O240:O265" si="9">SUM(C240:N240)</f>
        <v>0</v>
      </c>
    </row>
    <row r="241" spans="1:15" x14ac:dyDescent="0.25">
      <c r="A241" s="43">
        <v>1322</v>
      </c>
      <c r="B241" s="43" t="s">
        <v>213</v>
      </c>
      <c r="C241" s="46">
        <v>2666.6</v>
      </c>
      <c r="D241" s="46">
        <v>3938.79</v>
      </c>
      <c r="E241" s="46">
        <v>3301.23</v>
      </c>
      <c r="F241" s="45">
        <v>3173.16</v>
      </c>
      <c r="G241" s="45">
        <v>4553.55</v>
      </c>
      <c r="H241" s="46">
        <v>2678.52</v>
      </c>
      <c r="I241" s="46">
        <v>2977.59</v>
      </c>
      <c r="J241" s="46">
        <v>3521.7846562500008</v>
      </c>
      <c r="K241" s="46">
        <v>3339.1345837499998</v>
      </c>
      <c r="L241" s="46">
        <v>3751.1680500000002</v>
      </c>
      <c r="M241" s="46">
        <v>3175.1454262500001</v>
      </c>
      <c r="N241" s="46">
        <v>5162.9727712500016</v>
      </c>
      <c r="O241" s="46">
        <f t="shared" si="9"/>
        <v>42239.645487499998</v>
      </c>
    </row>
    <row r="242" spans="1:15" x14ac:dyDescent="0.25">
      <c r="A242" s="43">
        <v>1323</v>
      </c>
      <c r="B242" s="43" t="s">
        <v>214</v>
      </c>
      <c r="C242" s="46">
        <v>20437.080000000002</v>
      </c>
      <c r="D242" s="46">
        <v>25473.03</v>
      </c>
      <c r="E242" s="46">
        <v>20976.53</v>
      </c>
      <c r="F242" s="45">
        <v>20299.87</v>
      </c>
      <c r="G242" s="45">
        <v>20976.53</v>
      </c>
      <c r="H242" s="46">
        <v>20299.87</v>
      </c>
      <c r="I242" s="46">
        <v>20299.87</v>
      </c>
      <c r="J242" s="46">
        <v>23609.970247500005</v>
      </c>
      <c r="K242" s="46">
        <v>22848.357183750002</v>
      </c>
      <c r="L242" s="46">
        <v>23609.970247500005</v>
      </c>
      <c r="M242" s="46">
        <v>23320.30932</v>
      </c>
      <c r="N242" s="46">
        <v>37441.065375000006</v>
      </c>
      <c r="O242" s="46">
        <f t="shared" si="9"/>
        <v>279592.45237374998</v>
      </c>
    </row>
    <row r="243" spans="1:15" x14ac:dyDescent="0.25">
      <c r="A243" s="43">
        <v>1325</v>
      </c>
      <c r="B243" s="43" t="s">
        <v>216</v>
      </c>
      <c r="C243" s="46">
        <v>5458.56</v>
      </c>
      <c r="D243" s="46">
        <v>6870.78</v>
      </c>
      <c r="E243" s="46">
        <v>5761.23</v>
      </c>
      <c r="F243" s="45">
        <v>5575.38</v>
      </c>
      <c r="G243" s="45">
        <v>5761.23</v>
      </c>
      <c r="H243" s="46">
        <v>5575.38</v>
      </c>
      <c r="I243" s="46">
        <v>5575.38</v>
      </c>
      <c r="J243" s="46">
        <v>6475.4879962500008</v>
      </c>
      <c r="K243" s="46">
        <v>6266.6061412500012</v>
      </c>
      <c r="L243" s="46">
        <v>6475.4879962500008</v>
      </c>
      <c r="M243" s="46">
        <v>6411.332418750002</v>
      </c>
      <c r="N243" s="46">
        <v>6625.0415700000003</v>
      </c>
      <c r="O243" s="46">
        <f t="shared" si="9"/>
        <v>72831.896122499995</v>
      </c>
    </row>
    <row r="244" spans="1:15" x14ac:dyDescent="0.25">
      <c r="A244" s="43">
        <v>1332</v>
      </c>
      <c r="B244" s="43" t="s">
        <v>217</v>
      </c>
      <c r="C244" s="46"/>
      <c r="D244" s="46"/>
      <c r="E244" s="46">
        <v>0</v>
      </c>
      <c r="F244" s="46">
        <v>0</v>
      </c>
      <c r="G244" s="46">
        <v>0</v>
      </c>
      <c r="H244" s="46"/>
      <c r="I244" s="46"/>
      <c r="J244" s="46">
        <v>3925.0317487500006</v>
      </c>
      <c r="K244" s="46">
        <v>6040.4872500000001</v>
      </c>
      <c r="L244" s="46">
        <v>4175.1597824999999</v>
      </c>
      <c r="M244" s="46">
        <v>423.59814000000006</v>
      </c>
      <c r="N244" s="46">
        <v>0</v>
      </c>
      <c r="O244" s="46">
        <f t="shared" si="9"/>
        <v>14564.276921250001</v>
      </c>
    </row>
    <row r="245" spans="1:15" x14ac:dyDescent="0.25">
      <c r="A245" s="43">
        <v>1336</v>
      </c>
      <c r="B245" s="43" t="s">
        <v>218</v>
      </c>
      <c r="C245" s="46">
        <v>9952.34</v>
      </c>
      <c r="D245" s="46">
        <v>5695.97</v>
      </c>
      <c r="E245" s="46">
        <v>4831.7299999999996</v>
      </c>
      <c r="F245" s="45">
        <v>24671.81</v>
      </c>
      <c r="G245" s="45">
        <v>6655.03</v>
      </c>
      <c r="H245" s="46"/>
      <c r="I245" s="46"/>
      <c r="J245" s="46">
        <v>0</v>
      </c>
      <c r="K245" s="46">
        <v>5175.4751212500014</v>
      </c>
      <c r="L245" s="46">
        <v>0</v>
      </c>
      <c r="M245" s="46">
        <v>9837.1152337500007</v>
      </c>
      <c r="N245" s="46">
        <v>11784.055263750002</v>
      </c>
      <c r="O245" s="46">
        <f t="shared" si="9"/>
        <v>78603.525618750005</v>
      </c>
    </row>
    <row r="246" spans="1:15" x14ac:dyDescent="0.25">
      <c r="A246" s="43">
        <v>1337</v>
      </c>
      <c r="B246" s="43" t="s">
        <v>219</v>
      </c>
      <c r="C246" s="46"/>
      <c r="D246" s="46"/>
      <c r="E246" s="46">
        <v>43175.57</v>
      </c>
      <c r="F246" s="45">
        <v>0</v>
      </c>
      <c r="G246" s="46">
        <v>0</v>
      </c>
      <c r="H246" s="46"/>
      <c r="I246" s="46"/>
      <c r="J246" s="46">
        <v>0</v>
      </c>
      <c r="K246" s="46">
        <v>0</v>
      </c>
      <c r="L246" s="46">
        <v>0</v>
      </c>
      <c r="M246" s="46">
        <v>0</v>
      </c>
      <c r="N246" s="46">
        <v>0</v>
      </c>
      <c r="O246" s="46">
        <f t="shared" si="9"/>
        <v>43175.57</v>
      </c>
    </row>
    <row r="247" spans="1:15" x14ac:dyDescent="0.25">
      <c r="A247" s="43">
        <v>1338</v>
      </c>
      <c r="B247" s="43" t="s">
        <v>220</v>
      </c>
      <c r="C247" s="46"/>
      <c r="D247" s="46"/>
      <c r="E247" s="46"/>
      <c r="F247" s="46">
        <v>0</v>
      </c>
      <c r="G247" s="46">
        <v>0</v>
      </c>
      <c r="H247" s="46">
        <v>0</v>
      </c>
      <c r="I247" s="46"/>
      <c r="J247" s="46">
        <v>562.90673250000009</v>
      </c>
      <c r="K247" s="46">
        <v>545.73915375000001</v>
      </c>
      <c r="L247" s="46">
        <v>0</v>
      </c>
      <c r="M247" s="46">
        <v>0</v>
      </c>
      <c r="N247" s="46">
        <v>0</v>
      </c>
      <c r="O247" s="46">
        <f t="shared" si="9"/>
        <v>1108.6458862500001</v>
      </c>
    </row>
    <row r="248" spans="1:15" x14ac:dyDescent="0.25">
      <c r="A248" s="43">
        <v>1411</v>
      </c>
      <c r="B248" s="43" t="s">
        <v>221</v>
      </c>
      <c r="C248" s="46">
        <v>27159.31</v>
      </c>
      <c r="D248" s="46">
        <v>23762.66</v>
      </c>
      <c r="E248" s="46">
        <v>27072.81</v>
      </c>
      <c r="F248" s="45">
        <v>24467.81</v>
      </c>
      <c r="G248" s="45">
        <v>27276.28</v>
      </c>
      <c r="H248" s="46">
        <v>27276.28</v>
      </c>
      <c r="I248" s="46">
        <v>27653.06</v>
      </c>
      <c r="J248" s="46">
        <v>31939.476486750005</v>
      </c>
      <c r="K248" s="46">
        <v>33638.975275500001</v>
      </c>
      <c r="L248" s="46">
        <v>29404.154367000006</v>
      </c>
      <c r="M248" s="46">
        <v>30232.592932500007</v>
      </c>
      <c r="N248" s="46">
        <v>17957.449329750001</v>
      </c>
      <c r="O248" s="46">
        <f t="shared" si="9"/>
        <v>327840.85839149996</v>
      </c>
    </row>
    <row r="249" spans="1:15" x14ac:dyDescent="0.25">
      <c r="A249" s="43">
        <v>1421</v>
      </c>
      <c r="B249" s="43" t="s">
        <v>222</v>
      </c>
      <c r="C249" s="46"/>
      <c r="D249" s="46">
        <v>19285.54</v>
      </c>
      <c r="E249" s="46"/>
      <c r="F249" s="45">
        <v>21535.9</v>
      </c>
      <c r="G249" s="46">
        <v>0</v>
      </c>
      <c r="H249" s="46">
        <v>24803.11</v>
      </c>
      <c r="I249" s="46"/>
      <c r="J249" s="46">
        <v>27380.233156500002</v>
      </c>
      <c r="K249" s="46">
        <v>0</v>
      </c>
      <c r="L249" s="46">
        <v>25022.499311250005</v>
      </c>
      <c r="M249" s="46">
        <v>0</v>
      </c>
      <c r="N249" s="46">
        <v>23150.213525250005</v>
      </c>
      <c r="O249" s="46">
        <f t="shared" si="9"/>
        <v>141177.49599300002</v>
      </c>
    </row>
    <row r="250" spans="1:15" x14ac:dyDescent="0.25">
      <c r="A250" s="43">
        <v>1431</v>
      </c>
      <c r="B250" s="43" t="s">
        <v>223</v>
      </c>
      <c r="C250" s="46"/>
      <c r="D250" s="46">
        <v>19805.86</v>
      </c>
      <c r="E250" s="46"/>
      <c r="F250" s="45">
        <v>22088.84</v>
      </c>
      <c r="G250" s="46">
        <v>0</v>
      </c>
      <c r="H250" s="46">
        <v>25466.82</v>
      </c>
      <c r="I250" s="46"/>
      <c r="J250" s="46">
        <v>27380.233156500002</v>
      </c>
      <c r="K250" s="46">
        <v>0</v>
      </c>
      <c r="L250" s="46">
        <v>25022.499311250005</v>
      </c>
      <c r="M250" s="46">
        <v>0</v>
      </c>
      <c r="N250" s="46">
        <v>23150.213525250005</v>
      </c>
      <c r="O250" s="46">
        <f t="shared" si="9"/>
        <v>142914.46599300002</v>
      </c>
    </row>
    <row r="251" spans="1:15" x14ac:dyDescent="0.25">
      <c r="A251" s="43">
        <v>1543</v>
      </c>
      <c r="B251" s="43" t="s">
        <v>347</v>
      </c>
      <c r="C251" s="46">
        <v>3351.15</v>
      </c>
      <c r="D251" s="46">
        <v>3351.15</v>
      </c>
      <c r="E251" s="46">
        <v>3351.15</v>
      </c>
      <c r="F251" s="45">
        <v>3351.15</v>
      </c>
      <c r="G251" s="46">
        <v>0</v>
      </c>
      <c r="H251" s="46">
        <v>6397.65</v>
      </c>
      <c r="I251" s="46">
        <v>0</v>
      </c>
      <c r="J251" s="46">
        <v>3641.4</v>
      </c>
      <c r="K251" s="46">
        <v>3641.4</v>
      </c>
      <c r="L251" s="46">
        <v>3641.4</v>
      </c>
      <c r="M251" s="46">
        <v>3641.4</v>
      </c>
      <c r="N251" s="46">
        <v>3641.4</v>
      </c>
      <c r="O251" s="46">
        <f t="shared" si="9"/>
        <v>38009.250000000007</v>
      </c>
    </row>
    <row r="252" spans="1:15" x14ac:dyDescent="0.25">
      <c r="A252" s="43">
        <v>1545</v>
      </c>
      <c r="B252" s="43" t="s">
        <v>225</v>
      </c>
      <c r="C252" s="46">
        <v>22275</v>
      </c>
      <c r="D252" s="46">
        <v>22275</v>
      </c>
      <c r="E252" s="46">
        <v>22275</v>
      </c>
      <c r="F252" s="45">
        <v>22275</v>
      </c>
      <c r="G252" s="45">
        <v>23625</v>
      </c>
      <c r="H252" s="46">
        <v>24300</v>
      </c>
      <c r="I252" s="46">
        <v>22275</v>
      </c>
      <c r="J252" s="46">
        <v>22882.773375000001</v>
      </c>
      <c r="K252" s="46">
        <v>45765.546750000001</v>
      </c>
      <c r="L252" s="46">
        <v>22882.773375000001</v>
      </c>
      <c r="M252" s="46">
        <v>26349.860250000002</v>
      </c>
      <c r="N252" s="46">
        <v>33564.179250000001</v>
      </c>
      <c r="O252" s="46">
        <f t="shared" si="9"/>
        <v>310745.13299999997</v>
      </c>
    </row>
    <row r="253" spans="1:15" x14ac:dyDescent="0.25">
      <c r="A253" s="43">
        <v>1547</v>
      </c>
      <c r="B253" s="43" t="s">
        <v>226</v>
      </c>
      <c r="C253" s="46">
        <v>17779.29</v>
      </c>
      <c r="D253" s="46"/>
      <c r="E253" s="46"/>
      <c r="F253" s="46">
        <v>0</v>
      </c>
      <c r="G253" s="46">
        <v>0</v>
      </c>
      <c r="H253" s="46"/>
      <c r="I253" s="46"/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f t="shared" si="9"/>
        <v>17779.29</v>
      </c>
    </row>
    <row r="254" spans="1:15" x14ac:dyDescent="0.25">
      <c r="A254" s="43">
        <v>1548</v>
      </c>
      <c r="B254" s="43" t="s">
        <v>227</v>
      </c>
      <c r="C254" s="46"/>
      <c r="D254" s="46"/>
      <c r="E254" s="46"/>
      <c r="F254" s="46">
        <v>0</v>
      </c>
      <c r="G254" s="45">
        <v>19370.05</v>
      </c>
      <c r="H254" s="46"/>
      <c r="I254" s="46"/>
      <c r="J254" s="46">
        <v>0</v>
      </c>
      <c r="K254" s="46">
        <v>0</v>
      </c>
      <c r="L254" s="46">
        <v>0</v>
      </c>
      <c r="M254" s="46">
        <v>0</v>
      </c>
      <c r="N254" s="46">
        <v>0</v>
      </c>
      <c r="O254" s="46">
        <f t="shared" si="9"/>
        <v>19370.05</v>
      </c>
    </row>
    <row r="255" spans="1:15" x14ac:dyDescent="0.25">
      <c r="A255" s="43">
        <v>1592</v>
      </c>
      <c r="B255" s="43" t="s">
        <v>228</v>
      </c>
      <c r="C255" s="46">
        <v>13846.43</v>
      </c>
      <c r="D255" s="46">
        <v>17989.59</v>
      </c>
      <c r="E255" s="46">
        <v>14896.88</v>
      </c>
      <c r="F255" s="45">
        <v>15065.28</v>
      </c>
      <c r="G255" s="45">
        <v>18831.599999999999</v>
      </c>
      <c r="H255" s="46">
        <v>15065.28</v>
      </c>
      <c r="I255" s="46">
        <v>14590.58</v>
      </c>
      <c r="J255" s="46">
        <v>17131.229325000004</v>
      </c>
      <c r="K255" s="46">
        <v>21240.392906250006</v>
      </c>
      <c r="L255" s="46">
        <v>12097.447503750001</v>
      </c>
      <c r="M255" s="46">
        <v>17131.229325000004</v>
      </c>
      <c r="N255" s="46">
        <v>21327.214781250004</v>
      </c>
      <c r="O255" s="46">
        <f t="shared" si="9"/>
        <v>199213.15384124999</v>
      </c>
    </row>
    <row r="256" spans="1:15" x14ac:dyDescent="0.25">
      <c r="A256" s="43">
        <v>1593</v>
      </c>
      <c r="B256" s="43" t="s">
        <v>229</v>
      </c>
      <c r="C256" s="46">
        <v>13846.43</v>
      </c>
      <c r="D256" s="46">
        <v>17989.59</v>
      </c>
      <c r="E256" s="46">
        <v>14896.88</v>
      </c>
      <c r="F256" s="45">
        <v>15065.28</v>
      </c>
      <c r="G256" s="45">
        <v>18831.599999999999</v>
      </c>
      <c r="H256" s="46">
        <v>15065.28</v>
      </c>
      <c r="I256" s="46">
        <v>14590.58</v>
      </c>
      <c r="J256" s="46">
        <v>17131.229325000004</v>
      </c>
      <c r="K256" s="46">
        <v>21240.392906250006</v>
      </c>
      <c r="L256" s="46">
        <v>12097.447503750001</v>
      </c>
      <c r="M256" s="46">
        <v>17131.229325000004</v>
      </c>
      <c r="N256" s="46">
        <v>21327.214781250004</v>
      </c>
      <c r="O256" s="46">
        <f t="shared" si="9"/>
        <v>199213.15384124999</v>
      </c>
    </row>
    <row r="257" spans="1:15" x14ac:dyDescent="0.25">
      <c r="A257" s="43">
        <v>1612</v>
      </c>
      <c r="B257" s="43" t="s">
        <v>230</v>
      </c>
      <c r="C257" s="46">
        <v>3293.9</v>
      </c>
      <c r="D257" s="46">
        <v>149630.72</v>
      </c>
      <c r="E257" s="46">
        <v>4441.54</v>
      </c>
      <c r="F257" s="45">
        <v>3558.41</v>
      </c>
      <c r="G257" s="45">
        <v>4501.78</v>
      </c>
      <c r="H257" s="46">
        <v>3603.49</v>
      </c>
      <c r="I257" s="46">
        <v>3465.48</v>
      </c>
      <c r="J257" s="46">
        <v>6126.7881937500006</v>
      </c>
      <c r="K257" s="46">
        <v>7646.5067175000013</v>
      </c>
      <c r="L257" s="46">
        <v>5624.2631812500003</v>
      </c>
      <c r="M257" s="46">
        <v>6162.003146250001</v>
      </c>
      <c r="N257" s="46">
        <v>7643.9483662500015</v>
      </c>
      <c r="O257" s="46">
        <f t="shared" si="9"/>
        <v>205698.82960500001</v>
      </c>
    </row>
    <row r="258" spans="1:15" x14ac:dyDescent="0.25">
      <c r="A258" s="43">
        <v>2111</v>
      </c>
      <c r="B258" s="43" t="s">
        <v>231</v>
      </c>
      <c r="C258" s="46">
        <v>0</v>
      </c>
      <c r="D258" s="46"/>
      <c r="E258" s="46"/>
      <c r="F258" s="46">
        <v>0</v>
      </c>
      <c r="G258" s="46">
        <v>0</v>
      </c>
      <c r="H258" s="46"/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f t="shared" si="9"/>
        <v>0</v>
      </c>
    </row>
    <row r="259" spans="1:15" x14ac:dyDescent="0.25">
      <c r="A259" s="43">
        <v>2161</v>
      </c>
      <c r="B259" s="43" t="s">
        <v>232</v>
      </c>
      <c r="C259" s="46">
        <v>0</v>
      </c>
      <c r="D259" s="46"/>
      <c r="E259" s="46"/>
      <c r="F259" s="46">
        <v>0</v>
      </c>
      <c r="G259" s="46">
        <v>0</v>
      </c>
      <c r="H259" s="46"/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f t="shared" si="9"/>
        <v>0</v>
      </c>
    </row>
    <row r="260" spans="1:15" x14ac:dyDescent="0.25">
      <c r="A260" s="43">
        <v>2712</v>
      </c>
      <c r="B260" s="43" t="s">
        <v>317</v>
      </c>
      <c r="C260" s="46">
        <v>0</v>
      </c>
      <c r="D260" s="46"/>
      <c r="E260" s="46"/>
      <c r="F260" s="46">
        <v>0</v>
      </c>
      <c r="G260" s="46">
        <v>0</v>
      </c>
      <c r="H260" s="46"/>
      <c r="I260" s="46">
        <v>0</v>
      </c>
      <c r="J260" s="46">
        <v>0</v>
      </c>
      <c r="K260" s="46">
        <v>0</v>
      </c>
      <c r="L260" s="46">
        <v>0</v>
      </c>
      <c r="M260" s="46">
        <v>0</v>
      </c>
      <c r="N260" s="46">
        <v>0</v>
      </c>
      <c r="O260" s="46">
        <f t="shared" si="9"/>
        <v>0</v>
      </c>
    </row>
    <row r="261" spans="1:15" x14ac:dyDescent="0.25">
      <c r="A261" s="43">
        <v>2911</v>
      </c>
      <c r="B261" s="43" t="s">
        <v>243</v>
      </c>
      <c r="C261" s="46">
        <v>511.79</v>
      </c>
      <c r="D261" s="46">
        <v>1357.66</v>
      </c>
      <c r="E261" s="46"/>
      <c r="F261" s="45">
        <v>675.35</v>
      </c>
      <c r="G261" s="45">
        <v>448.22</v>
      </c>
      <c r="H261" s="46">
        <v>0</v>
      </c>
      <c r="I261" s="46">
        <v>3615.63</v>
      </c>
      <c r="J261" s="46">
        <v>1000</v>
      </c>
      <c r="K261" s="46">
        <v>0</v>
      </c>
      <c r="L261" s="46">
        <v>1000</v>
      </c>
      <c r="M261" s="46">
        <v>0</v>
      </c>
      <c r="N261" s="46">
        <v>1000</v>
      </c>
      <c r="O261" s="46">
        <f t="shared" si="9"/>
        <v>9608.6500000000015</v>
      </c>
    </row>
    <row r="262" spans="1:15" x14ac:dyDescent="0.25">
      <c r="A262" s="43">
        <v>3341</v>
      </c>
      <c r="B262" s="43" t="s">
        <v>348</v>
      </c>
      <c r="C262" s="46"/>
      <c r="D262" s="46">
        <v>0</v>
      </c>
      <c r="E262" s="46"/>
      <c r="F262" s="46">
        <v>0</v>
      </c>
      <c r="G262" s="46">
        <v>0</v>
      </c>
      <c r="H262" s="46"/>
      <c r="I262" s="46"/>
      <c r="J262" s="46">
        <v>2000</v>
      </c>
      <c r="K262" s="46">
        <v>0</v>
      </c>
      <c r="L262" s="46">
        <v>0</v>
      </c>
      <c r="M262" s="46">
        <v>0</v>
      </c>
      <c r="N262" s="46">
        <v>0</v>
      </c>
      <c r="O262" s="46">
        <f t="shared" si="9"/>
        <v>2000</v>
      </c>
    </row>
    <row r="263" spans="1:15" x14ac:dyDescent="0.25">
      <c r="A263" s="43">
        <v>3471</v>
      </c>
      <c r="B263" s="43" t="s">
        <v>260</v>
      </c>
      <c r="C263" s="46"/>
      <c r="D263" s="46"/>
      <c r="E263" s="46"/>
      <c r="F263" s="46">
        <v>0</v>
      </c>
      <c r="G263" s="46">
        <v>0</v>
      </c>
      <c r="H263" s="46"/>
      <c r="I263" s="46"/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f t="shared" si="9"/>
        <v>0</v>
      </c>
    </row>
    <row r="264" spans="1:15" x14ac:dyDescent="0.25">
      <c r="A264" s="43">
        <v>3857</v>
      </c>
      <c r="B264" s="43" t="s">
        <v>271</v>
      </c>
      <c r="C264" s="46"/>
      <c r="D264" s="46">
        <v>0</v>
      </c>
      <c r="E264" s="46"/>
      <c r="F264" s="46">
        <v>0</v>
      </c>
      <c r="G264" s="45">
        <v>340</v>
      </c>
      <c r="H264" s="46"/>
      <c r="I264" s="46"/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f t="shared" si="9"/>
        <v>340</v>
      </c>
    </row>
    <row r="265" spans="1:15" x14ac:dyDescent="0.25">
      <c r="A265" s="43">
        <v>5671</v>
      </c>
      <c r="B265" s="43" t="s">
        <v>294</v>
      </c>
      <c r="C265" s="46">
        <v>0</v>
      </c>
      <c r="D265" s="46"/>
      <c r="E265" s="46">
        <v>2110.77</v>
      </c>
      <c r="F265" s="46">
        <v>0</v>
      </c>
      <c r="G265" s="46">
        <v>0</v>
      </c>
      <c r="H265" s="46"/>
      <c r="I265" s="46">
        <v>0</v>
      </c>
      <c r="J265" s="46">
        <v>8000</v>
      </c>
      <c r="K265" s="46">
        <v>0</v>
      </c>
      <c r="L265" s="46">
        <v>0</v>
      </c>
      <c r="M265" s="46">
        <v>0</v>
      </c>
      <c r="N265" s="46">
        <v>0</v>
      </c>
      <c r="O265" s="46">
        <f t="shared" si="9"/>
        <v>10110.77</v>
      </c>
    </row>
    <row r="266" spans="1:15" ht="39" x14ac:dyDescent="0.25">
      <c r="A266" s="43" t="s">
        <v>349</v>
      </c>
      <c r="B266" s="43" t="s">
        <v>346</v>
      </c>
      <c r="C266" s="44">
        <f t="shared" ref="C266:N266" si="10">SUM(C239:C265)</f>
        <v>277580.45</v>
      </c>
      <c r="D266" s="44">
        <f t="shared" si="10"/>
        <v>502232.15000000008</v>
      </c>
      <c r="E266" s="44">
        <f t="shared" si="10"/>
        <v>315451.14000000007</v>
      </c>
      <c r="F266" s="44">
        <f t="shared" si="10"/>
        <v>329593.23000000004</v>
      </c>
      <c r="G266" s="44">
        <f t="shared" si="10"/>
        <v>338596.96999999991</v>
      </c>
      <c r="H266" s="44">
        <f t="shared" si="10"/>
        <v>320575.64000000007</v>
      </c>
      <c r="I266" s="44">
        <f t="shared" si="10"/>
        <v>259136.00999999998</v>
      </c>
      <c r="J266" s="44">
        <f t="shared" si="10"/>
        <v>372672.47077850014</v>
      </c>
      <c r="K266" s="44">
        <f t="shared" si="10"/>
        <v>389108.24259300006</v>
      </c>
      <c r="L266" s="44">
        <f t="shared" si="10"/>
        <v>338085.00793450006</v>
      </c>
      <c r="M266" s="44">
        <f t="shared" si="10"/>
        <v>314953.5389175</v>
      </c>
      <c r="N266" s="44">
        <f t="shared" si="10"/>
        <v>425918.94133150013</v>
      </c>
      <c r="O266" s="44">
        <f>SUM(O239:O265)</f>
        <v>4183903.7915549995</v>
      </c>
    </row>
    <row r="267" spans="1:15" x14ac:dyDescent="0.25">
      <c r="A267" s="41"/>
      <c r="C267" s="46"/>
      <c r="D267" s="46"/>
      <c r="E267" s="46"/>
      <c r="J267" s="46"/>
      <c r="K267" s="46"/>
      <c r="L267" s="46"/>
      <c r="M267" s="46"/>
      <c r="N267" s="46"/>
      <c r="O267" s="46"/>
    </row>
    <row r="268" spans="1:15" x14ac:dyDescent="0.25">
      <c r="A268" s="40">
        <v>600</v>
      </c>
      <c r="B268" s="40" t="s">
        <v>155</v>
      </c>
      <c r="C268" s="47"/>
      <c r="D268" s="47"/>
      <c r="E268" s="47"/>
      <c r="F268" s="41"/>
      <c r="G268" s="41"/>
      <c r="H268" s="41"/>
      <c r="I268" s="41"/>
      <c r="J268" s="46"/>
      <c r="K268" s="46"/>
      <c r="L268" s="46"/>
      <c r="M268" s="46"/>
      <c r="N268" s="46"/>
      <c r="O268" s="46"/>
    </row>
    <row r="269" spans="1:15" x14ac:dyDescent="0.25">
      <c r="A269" s="43">
        <v>1131</v>
      </c>
      <c r="B269" s="43" t="s">
        <v>210</v>
      </c>
      <c r="C269" s="46">
        <v>38632.660000000003</v>
      </c>
      <c r="D269" s="46">
        <v>52701.34</v>
      </c>
      <c r="E269" s="46">
        <v>38455.480000000003</v>
      </c>
      <c r="F269" s="45">
        <v>39896.480000000003</v>
      </c>
      <c r="G269" s="45">
        <v>52348.82</v>
      </c>
      <c r="H269" s="46">
        <v>39784.620000000003</v>
      </c>
      <c r="I269" s="46">
        <v>42439.24</v>
      </c>
      <c r="J269" s="46">
        <v>33477.496290000003</v>
      </c>
      <c r="K269" s="46">
        <v>39724.538568750009</v>
      </c>
      <c r="L269" s="46">
        <v>33278.963602500007</v>
      </c>
      <c r="M269" s="46">
        <v>33278.963602500007</v>
      </c>
      <c r="N269" s="46">
        <v>41449.8049875</v>
      </c>
      <c r="O269" s="46">
        <f>SUM(C269:N269)</f>
        <v>485468.40705125005</v>
      </c>
    </row>
    <row r="270" spans="1:15" x14ac:dyDescent="0.25">
      <c r="A270" s="43">
        <v>1221</v>
      </c>
      <c r="B270" s="43" t="s">
        <v>211</v>
      </c>
      <c r="C270" s="46">
        <v>10749.09</v>
      </c>
      <c r="D270" s="46">
        <v>10597.67</v>
      </c>
      <c r="E270" s="46">
        <v>5444.72</v>
      </c>
      <c r="F270" s="45">
        <v>14340.17</v>
      </c>
      <c r="G270" s="45">
        <v>4591.49</v>
      </c>
      <c r="H270" s="46">
        <v>6077.26</v>
      </c>
      <c r="I270" s="46">
        <v>0</v>
      </c>
      <c r="J270" s="46">
        <v>7476.6634425000002</v>
      </c>
      <c r="K270" s="46">
        <v>8715.1369725000004</v>
      </c>
      <c r="L270" s="46">
        <v>7953.0029775000003</v>
      </c>
      <c r="M270" s="46">
        <v>8905.6704712500014</v>
      </c>
      <c r="N270" s="46">
        <v>9096.2039700000005</v>
      </c>
      <c r="O270" s="46">
        <f t="shared" ref="O270:O306" si="11">SUM(C270:N270)</f>
        <v>93947.077833750009</v>
      </c>
    </row>
    <row r="271" spans="1:15" x14ac:dyDescent="0.25">
      <c r="A271" s="43">
        <v>1322</v>
      </c>
      <c r="B271" s="43" t="s">
        <v>213</v>
      </c>
      <c r="C271" s="46">
        <v>1306.73</v>
      </c>
      <c r="D271" s="46">
        <v>1871.92</v>
      </c>
      <c r="E271" s="46">
        <v>1528.03</v>
      </c>
      <c r="F271" s="45">
        <v>1373.23</v>
      </c>
      <c r="G271" s="45">
        <v>2108.0500000000002</v>
      </c>
      <c r="H271" s="46">
        <v>1450.65</v>
      </c>
      <c r="I271" s="46">
        <v>1656.67</v>
      </c>
      <c r="J271" s="46">
        <v>1390.5650808</v>
      </c>
      <c r="K271" s="46">
        <v>1363.6100142000003</v>
      </c>
      <c r="L271" s="46">
        <v>1911.2166486000003</v>
      </c>
      <c r="M271" s="46">
        <v>1559.1801078000003</v>
      </c>
      <c r="N271" s="46">
        <v>1765.3299678000001</v>
      </c>
      <c r="O271" s="46">
        <f t="shared" si="11"/>
        <v>19285.181819200003</v>
      </c>
    </row>
    <row r="272" spans="1:15" x14ac:dyDescent="0.25">
      <c r="A272" s="43">
        <v>1323</v>
      </c>
      <c r="B272" s="43" t="s">
        <v>214</v>
      </c>
      <c r="C272" s="46">
        <v>4723.66</v>
      </c>
      <c r="D272" s="46">
        <v>5276.73</v>
      </c>
      <c r="E272" s="46">
        <v>4523.9399999999996</v>
      </c>
      <c r="F272" s="45">
        <v>4112.62</v>
      </c>
      <c r="G272" s="45">
        <v>4546.04</v>
      </c>
      <c r="H272" s="46">
        <v>4355.8999999999996</v>
      </c>
      <c r="I272" s="46">
        <v>4664.79</v>
      </c>
      <c r="J272" s="46">
        <v>3002.5143666000004</v>
      </c>
      <c r="K272" s="46">
        <v>2905.6628286</v>
      </c>
      <c r="L272" s="46">
        <v>3002.5143666000004</v>
      </c>
      <c r="M272" s="46">
        <v>2905.6498632000003</v>
      </c>
      <c r="N272" s="46">
        <v>3256.0138674</v>
      </c>
      <c r="O272" s="46">
        <f t="shared" si="11"/>
        <v>47276.035292399996</v>
      </c>
    </row>
    <row r="273" spans="1:15" x14ac:dyDescent="0.25">
      <c r="A273" s="45">
        <v>1324</v>
      </c>
      <c r="B273" s="45" t="s">
        <v>215</v>
      </c>
      <c r="C273" s="46"/>
      <c r="D273" s="46">
        <v>1157.26</v>
      </c>
      <c r="E273" s="46">
        <v>289.52</v>
      </c>
      <c r="F273" s="46">
        <v>0</v>
      </c>
      <c r="G273" s="46"/>
      <c r="H273" s="46"/>
      <c r="I273" s="46"/>
      <c r="J273" s="46"/>
      <c r="K273" s="46"/>
      <c r="L273" s="46"/>
      <c r="M273" s="46"/>
      <c r="N273" s="46"/>
      <c r="O273" s="46">
        <f t="shared" si="11"/>
        <v>1446.78</v>
      </c>
    </row>
    <row r="274" spans="1:15" x14ac:dyDescent="0.25">
      <c r="A274" s="43">
        <v>1325</v>
      </c>
      <c r="B274" s="43" t="s">
        <v>216</v>
      </c>
      <c r="C274" s="46">
        <v>1104.67</v>
      </c>
      <c r="D274" s="46">
        <v>1257.8499999999999</v>
      </c>
      <c r="E274" s="46">
        <v>1193.29</v>
      </c>
      <c r="F274" s="45">
        <v>1088.21</v>
      </c>
      <c r="G274" s="45">
        <v>1198.83</v>
      </c>
      <c r="H274" s="46">
        <v>1149.25</v>
      </c>
      <c r="I274" s="46">
        <v>1226.75</v>
      </c>
      <c r="J274" s="46">
        <v>753.35456700000009</v>
      </c>
      <c r="K274" s="46">
        <v>729.0574074000001</v>
      </c>
      <c r="L274" s="46">
        <v>753.35456700000009</v>
      </c>
      <c r="M274" s="46">
        <v>729.04444200000012</v>
      </c>
      <c r="N274" s="46">
        <v>753.35456700000009</v>
      </c>
      <c r="O274" s="46">
        <f t="shared" si="11"/>
        <v>11937.015550400001</v>
      </c>
    </row>
    <row r="275" spans="1:15" x14ac:dyDescent="0.25">
      <c r="A275" s="43">
        <v>1332</v>
      </c>
      <c r="B275" s="43" t="s">
        <v>350</v>
      </c>
      <c r="C275" s="46"/>
      <c r="D275" s="46">
        <v>535.04999999999995</v>
      </c>
      <c r="E275" s="46"/>
      <c r="F275" s="46">
        <v>0</v>
      </c>
      <c r="G275" s="46">
        <v>0</v>
      </c>
      <c r="H275" s="46"/>
      <c r="I275" s="46">
        <v>0</v>
      </c>
      <c r="J275" s="46">
        <v>0</v>
      </c>
      <c r="K275" s="46">
        <v>0</v>
      </c>
      <c r="L275" s="46">
        <v>826.8683850000001</v>
      </c>
      <c r="M275" s="46">
        <v>0</v>
      </c>
      <c r="N275" s="46">
        <v>0</v>
      </c>
      <c r="O275" s="46">
        <f t="shared" si="11"/>
        <v>1361.9183849999999</v>
      </c>
    </row>
    <row r="276" spans="1:15" x14ac:dyDescent="0.25">
      <c r="A276" s="43">
        <v>1336</v>
      </c>
      <c r="B276" s="43" t="s">
        <v>218</v>
      </c>
      <c r="C276" s="46">
        <v>3913.46</v>
      </c>
      <c r="D276" s="46">
        <v>3727.96</v>
      </c>
      <c r="E276" s="46">
        <v>1627.25</v>
      </c>
      <c r="F276" s="45">
        <v>6868.74</v>
      </c>
      <c r="G276" s="45">
        <v>3841.59</v>
      </c>
      <c r="H276" s="46"/>
      <c r="I276" s="46"/>
      <c r="J276" s="46">
        <v>0</v>
      </c>
      <c r="K276" s="46">
        <v>983.59923375000017</v>
      </c>
      <c r="L276" s="46">
        <v>330.74503874999999</v>
      </c>
      <c r="M276" s="46">
        <v>3399.0069487500009</v>
      </c>
      <c r="N276" s="46">
        <v>4084.2630675000005</v>
      </c>
      <c r="O276" s="46">
        <f t="shared" si="11"/>
        <v>28776.614288749999</v>
      </c>
    </row>
    <row r="277" spans="1:15" x14ac:dyDescent="0.25">
      <c r="A277" s="43">
        <v>1337</v>
      </c>
      <c r="B277" s="43" t="s">
        <v>351</v>
      </c>
      <c r="C277" s="46"/>
      <c r="D277" s="46"/>
      <c r="E277" s="46">
        <v>12020.31</v>
      </c>
      <c r="F277" s="45">
        <v>0</v>
      </c>
      <c r="G277" s="46">
        <v>0</v>
      </c>
      <c r="H277" s="46"/>
      <c r="I277" s="46"/>
      <c r="J277" s="46">
        <v>0</v>
      </c>
      <c r="K277" s="46">
        <v>0</v>
      </c>
      <c r="L277" s="46">
        <v>0</v>
      </c>
      <c r="M277" s="46">
        <v>0</v>
      </c>
      <c r="N277" s="46">
        <v>0</v>
      </c>
      <c r="O277" s="46">
        <f t="shared" si="11"/>
        <v>12020.31</v>
      </c>
    </row>
    <row r="278" spans="1:15" x14ac:dyDescent="0.25">
      <c r="A278" s="43">
        <v>1338</v>
      </c>
      <c r="B278" s="43" t="s">
        <v>298</v>
      </c>
      <c r="C278" s="46"/>
      <c r="D278" s="46"/>
      <c r="E278" s="46"/>
      <c r="F278" s="46">
        <v>0</v>
      </c>
      <c r="G278" s="45">
        <v>162.75</v>
      </c>
      <c r="H278" s="46"/>
      <c r="I278" s="46">
        <v>0</v>
      </c>
      <c r="J278" s="46">
        <v>1241.0434574999999</v>
      </c>
      <c r="K278" s="46">
        <v>330.75661500000007</v>
      </c>
      <c r="L278" s="46">
        <v>666.30579750000004</v>
      </c>
      <c r="M278" s="46">
        <v>0</v>
      </c>
      <c r="N278" s="46">
        <v>0</v>
      </c>
      <c r="O278" s="46">
        <f t="shared" si="11"/>
        <v>2400.8558699999999</v>
      </c>
    </row>
    <row r="279" spans="1:15" x14ac:dyDescent="0.25">
      <c r="A279" s="43">
        <v>1411</v>
      </c>
      <c r="B279" s="43" t="s">
        <v>221</v>
      </c>
      <c r="C279" s="46">
        <v>7408.45</v>
      </c>
      <c r="D279" s="46">
        <v>6193.8</v>
      </c>
      <c r="E279" s="46">
        <v>7337.33</v>
      </c>
      <c r="F279" s="45">
        <v>5876.4</v>
      </c>
      <c r="G279" s="45">
        <v>7679.21</v>
      </c>
      <c r="H279" s="46">
        <v>7679.21</v>
      </c>
      <c r="I279" s="46">
        <v>6467.65</v>
      </c>
      <c r="J279" s="46">
        <v>7679.9749219200012</v>
      </c>
      <c r="K279" s="46">
        <v>8391.9361528800018</v>
      </c>
      <c r="L279" s="46">
        <v>7937.9726756400014</v>
      </c>
      <c r="M279" s="46">
        <v>7797.0100068000011</v>
      </c>
      <c r="N279" s="46">
        <v>4699.1343823200014</v>
      </c>
      <c r="O279" s="46">
        <f t="shared" si="11"/>
        <v>85148.078139560006</v>
      </c>
    </row>
    <row r="280" spans="1:15" x14ac:dyDescent="0.25">
      <c r="A280" s="43">
        <v>1421</v>
      </c>
      <c r="B280" s="43" t="s">
        <v>222</v>
      </c>
      <c r="C280" s="46"/>
      <c r="D280" s="46">
        <v>5609.69</v>
      </c>
      <c r="E280" s="46"/>
      <c r="F280" s="45">
        <v>5327.89</v>
      </c>
      <c r="G280" s="46">
        <v>0</v>
      </c>
      <c r="H280" s="46">
        <v>6016.91</v>
      </c>
      <c r="I280" s="46"/>
      <c r="J280" s="46">
        <v>7299.0361584000002</v>
      </c>
      <c r="K280" s="46">
        <v>0</v>
      </c>
      <c r="L280" s="46">
        <v>6349.8866407200012</v>
      </c>
      <c r="M280" s="46">
        <v>0</v>
      </c>
      <c r="N280" s="46">
        <v>5994.1174230000015</v>
      </c>
      <c r="O280" s="46">
        <f t="shared" si="11"/>
        <v>36597.530222119996</v>
      </c>
    </row>
    <row r="281" spans="1:15" x14ac:dyDescent="0.25">
      <c r="A281" s="43">
        <v>1431</v>
      </c>
      <c r="B281" s="43" t="s">
        <v>223</v>
      </c>
      <c r="C281" s="46"/>
      <c r="D281" s="46">
        <v>5777.98</v>
      </c>
      <c r="E281" s="46"/>
      <c r="F281" s="45">
        <v>5487.74</v>
      </c>
      <c r="G281" s="46">
        <v>0</v>
      </c>
      <c r="H281" s="46">
        <v>6197.43</v>
      </c>
      <c r="I281" s="46"/>
      <c r="J281" s="46">
        <v>7299.0361584000002</v>
      </c>
      <c r="K281" s="46">
        <v>0</v>
      </c>
      <c r="L281" s="46">
        <v>6349.8866407200012</v>
      </c>
      <c r="M281" s="46">
        <v>0</v>
      </c>
      <c r="N281" s="46">
        <v>5994.1174230000015</v>
      </c>
      <c r="O281" s="46">
        <f t="shared" si="11"/>
        <v>37106.19022212</v>
      </c>
    </row>
    <row r="282" spans="1:15" x14ac:dyDescent="0.25">
      <c r="A282" s="43">
        <v>1543</v>
      </c>
      <c r="B282" s="43" t="s">
        <v>224</v>
      </c>
      <c r="C282" s="46">
        <v>203.1</v>
      </c>
      <c r="D282" s="46">
        <v>203.1</v>
      </c>
      <c r="E282" s="46">
        <v>203.1</v>
      </c>
      <c r="F282" s="45">
        <v>203.1</v>
      </c>
      <c r="G282" s="46">
        <v>0</v>
      </c>
      <c r="H282" s="46">
        <v>203.1</v>
      </c>
      <c r="I282" s="46">
        <v>0</v>
      </c>
      <c r="J282" s="46">
        <v>535.5</v>
      </c>
      <c r="K282" s="46">
        <v>535.5</v>
      </c>
      <c r="L282" s="46">
        <v>535.5</v>
      </c>
      <c r="M282" s="46">
        <v>535.5</v>
      </c>
      <c r="N282" s="46">
        <v>535.5</v>
      </c>
      <c r="O282" s="46">
        <f t="shared" si="11"/>
        <v>3693</v>
      </c>
    </row>
    <row r="283" spans="1:15" x14ac:dyDescent="0.25">
      <c r="A283" s="43">
        <v>1545</v>
      </c>
      <c r="B283" s="43" t="s">
        <v>225</v>
      </c>
      <c r="C283" s="46">
        <v>3375</v>
      </c>
      <c r="D283" s="46">
        <v>2700</v>
      </c>
      <c r="E283" s="46">
        <v>2700</v>
      </c>
      <c r="F283" s="45">
        <v>2700</v>
      </c>
      <c r="G283" s="45">
        <v>6075</v>
      </c>
      <c r="H283" s="46">
        <v>5400</v>
      </c>
      <c r="I283" s="46">
        <v>2700</v>
      </c>
      <c r="J283" s="46">
        <v>2751.84</v>
      </c>
      <c r="K283" s="46">
        <v>5504.1</v>
      </c>
      <c r="L283" s="46">
        <v>2751.84</v>
      </c>
      <c r="M283" s="46">
        <v>5504.1</v>
      </c>
      <c r="N283" s="46">
        <v>5504.1</v>
      </c>
      <c r="O283" s="46">
        <f t="shared" si="11"/>
        <v>47665.979999999996</v>
      </c>
    </row>
    <row r="284" spans="1:15" x14ac:dyDescent="0.25">
      <c r="A284" s="43">
        <v>1547</v>
      </c>
      <c r="B284" s="43" t="s">
        <v>226</v>
      </c>
      <c r="C284" s="46">
        <v>4927.72</v>
      </c>
      <c r="D284" s="46"/>
      <c r="E284" s="46"/>
      <c r="F284" s="46">
        <v>0</v>
      </c>
      <c r="G284" s="46">
        <v>0</v>
      </c>
      <c r="H284" s="46"/>
      <c r="I284" s="46"/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f t="shared" si="11"/>
        <v>4927.72</v>
      </c>
    </row>
    <row r="285" spans="1:15" x14ac:dyDescent="0.25">
      <c r="A285" s="43">
        <v>1548</v>
      </c>
      <c r="B285" s="43" t="s">
        <v>227</v>
      </c>
      <c r="C285" s="46"/>
      <c r="D285" s="46"/>
      <c r="E285" s="46"/>
      <c r="F285" s="46">
        <v>0</v>
      </c>
      <c r="G285" s="45">
        <v>5591.89</v>
      </c>
      <c r="H285" s="46"/>
      <c r="I285" s="46"/>
      <c r="J285" s="46">
        <v>0</v>
      </c>
      <c r="K285" s="46">
        <v>0</v>
      </c>
      <c r="L285" s="46">
        <v>0</v>
      </c>
      <c r="M285" s="46">
        <v>0</v>
      </c>
      <c r="N285" s="46">
        <v>0</v>
      </c>
      <c r="O285" s="46">
        <f t="shared" si="11"/>
        <v>5591.89</v>
      </c>
    </row>
    <row r="286" spans="1:15" x14ac:dyDescent="0.25">
      <c r="A286" s="43">
        <v>1592</v>
      </c>
      <c r="B286" s="43" t="s">
        <v>228</v>
      </c>
      <c r="C286" s="46">
        <v>4016.06</v>
      </c>
      <c r="D286" s="46">
        <v>5151.67</v>
      </c>
      <c r="E286" s="46">
        <v>3997.43</v>
      </c>
      <c r="F286" s="45">
        <v>4006.76</v>
      </c>
      <c r="G286" s="45">
        <v>5350.93</v>
      </c>
      <c r="H286" s="46">
        <v>3997.44</v>
      </c>
      <c r="I286" s="46">
        <v>4349.24</v>
      </c>
      <c r="J286" s="46">
        <v>3347.7125850000002</v>
      </c>
      <c r="K286" s="46">
        <v>3991.7109487500006</v>
      </c>
      <c r="L286" s="46">
        <v>3347.7125850000002</v>
      </c>
      <c r="M286" s="46">
        <v>3347.7125850000002</v>
      </c>
      <c r="N286" s="46">
        <v>4184.6407312500005</v>
      </c>
      <c r="O286" s="46">
        <f t="shared" si="11"/>
        <v>49089.019435000002</v>
      </c>
    </row>
    <row r="287" spans="1:15" x14ac:dyDescent="0.25">
      <c r="A287" s="43">
        <v>1593</v>
      </c>
      <c r="B287" s="43" t="s">
        <v>229</v>
      </c>
      <c r="C287" s="46">
        <v>4016.06</v>
      </c>
      <c r="D287" s="46">
        <v>5151.67</v>
      </c>
      <c r="E287" s="46">
        <v>3997.43</v>
      </c>
      <c r="F287" s="45">
        <v>4006.76</v>
      </c>
      <c r="G287" s="45">
        <v>5350.93</v>
      </c>
      <c r="H287" s="46">
        <v>3997.44</v>
      </c>
      <c r="I287" s="46">
        <v>4349.24</v>
      </c>
      <c r="J287" s="46">
        <v>3347.7125850000002</v>
      </c>
      <c r="K287" s="46">
        <v>3991.7109487500006</v>
      </c>
      <c r="L287" s="46">
        <v>3347.7125850000002</v>
      </c>
      <c r="M287" s="46">
        <v>3347.7125850000002</v>
      </c>
      <c r="N287" s="46">
        <v>4184.6407312500005</v>
      </c>
      <c r="O287" s="46">
        <f t="shared" si="11"/>
        <v>49089.019435000002</v>
      </c>
    </row>
    <row r="288" spans="1:15" x14ac:dyDescent="0.25">
      <c r="A288" s="43">
        <v>1612</v>
      </c>
      <c r="B288" s="43" t="s">
        <v>230</v>
      </c>
      <c r="C288" s="46">
        <v>933.29</v>
      </c>
      <c r="D288" s="46">
        <v>1260.0899999999999</v>
      </c>
      <c r="E288" s="46">
        <v>1169.4100000000001</v>
      </c>
      <c r="F288" s="45">
        <v>958.2</v>
      </c>
      <c r="G288" s="45">
        <v>1261.01</v>
      </c>
      <c r="H288" s="46">
        <v>955.59</v>
      </c>
      <c r="I288" s="46">
        <v>1022.75</v>
      </c>
      <c r="J288" s="46">
        <v>1349.8018632000003</v>
      </c>
      <c r="K288" s="46">
        <v>1609.4599290000003</v>
      </c>
      <c r="L288" s="46">
        <v>1343.1376476000003</v>
      </c>
      <c r="M288" s="46">
        <v>1343.1376476000003</v>
      </c>
      <c r="N288" s="46">
        <v>1673.9109324000001</v>
      </c>
      <c r="O288" s="46">
        <f t="shared" si="11"/>
        <v>14879.788019800002</v>
      </c>
    </row>
    <row r="289" spans="1:15" x14ac:dyDescent="0.25">
      <c r="A289" s="43">
        <v>2111</v>
      </c>
      <c r="B289" s="43" t="s">
        <v>231</v>
      </c>
      <c r="C289" s="46">
        <v>0</v>
      </c>
      <c r="D289" s="46">
        <v>472.82</v>
      </c>
      <c r="E289" s="46"/>
      <c r="F289" s="45">
        <v>0</v>
      </c>
      <c r="G289" s="46">
        <v>0</v>
      </c>
      <c r="H289" s="46">
        <v>0</v>
      </c>
      <c r="I289" s="46"/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f t="shared" si="11"/>
        <v>472.82</v>
      </c>
    </row>
    <row r="290" spans="1:15" x14ac:dyDescent="0.25">
      <c r="A290" s="43">
        <v>2161</v>
      </c>
      <c r="B290" s="43" t="s">
        <v>232</v>
      </c>
      <c r="C290" s="46">
        <v>568.4</v>
      </c>
      <c r="D290" s="46">
        <v>1055.5999999999999</v>
      </c>
      <c r="E290" s="46">
        <v>2338.4</v>
      </c>
      <c r="F290" s="45">
        <v>73.66</v>
      </c>
      <c r="G290" s="45">
        <v>255.2</v>
      </c>
      <c r="H290" s="46">
        <v>464</v>
      </c>
      <c r="I290" s="46">
        <v>278.39999999999998</v>
      </c>
      <c r="J290" s="46">
        <v>1000</v>
      </c>
      <c r="K290" s="46">
        <v>1000</v>
      </c>
      <c r="L290" s="46">
        <v>1000</v>
      </c>
      <c r="M290" s="46">
        <v>1000</v>
      </c>
      <c r="N290" s="46">
        <v>1000</v>
      </c>
      <c r="O290" s="46">
        <f t="shared" si="11"/>
        <v>10033.66</v>
      </c>
    </row>
    <row r="291" spans="1:15" x14ac:dyDescent="0.25">
      <c r="A291" s="43">
        <v>2215</v>
      </c>
      <c r="B291" s="43" t="s">
        <v>235</v>
      </c>
      <c r="C291" s="46">
        <v>775.45</v>
      </c>
      <c r="D291" s="46">
        <v>648.79999999999995</v>
      </c>
      <c r="E291" s="46">
        <v>1031.17</v>
      </c>
      <c r="F291" s="45">
        <v>1171.05</v>
      </c>
      <c r="G291" s="45">
        <v>1019.91</v>
      </c>
      <c r="H291" s="46">
        <v>907.8</v>
      </c>
      <c r="I291" s="46">
        <v>896.2</v>
      </c>
      <c r="J291" s="46">
        <v>451.91475000000003</v>
      </c>
      <c r="K291" s="46">
        <v>512.55224999999996</v>
      </c>
      <c r="L291" s="46">
        <v>725.32372499999997</v>
      </c>
      <c r="M291" s="46">
        <v>515.18722500000001</v>
      </c>
      <c r="N291" s="46">
        <v>504.27247499999999</v>
      </c>
      <c r="O291" s="46">
        <f t="shared" si="11"/>
        <v>9159.6304249999994</v>
      </c>
    </row>
    <row r="292" spans="1:15" x14ac:dyDescent="0.25">
      <c r="A292" s="43">
        <v>2381</v>
      </c>
      <c r="B292" s="43" t="s">
        <v>237</v>
      </c>
      <c r="C292" s="46">
        <v>5197.9799999999996</v>
      </c>
      <c r="D292" s="46">
        <v>7668.52</v>
      </c>
      <c r="E292" s="46">
        <v>15542.18</v>
      </c>
      <c r="F292" s="45">
        <v>10528.1</v>
      </c>
      <c r="G292" s="45">
        <v>12910.01</v>
      </c>
      <c r="H292" s="46">
        <v>20962.650000000001</v>
      </c>
      <c r="I292" s="46">
        <v>10399.459999999999</v>
      </c>
      <c r="J292" s="46">
        <v>5757.2682299999997</v>
      </c>
      <c r="K292" s="46">
        <v>3300.2786249999999</v>
      </c>
      <c r="L292" s="46">
        <v>4563.690705</v>
      </c>
      <c r="M292" s="46">
        <v>5375.105347499999</v>
      </c>
      <c r="N292" s="46">
        <v>7537.9986675</v>
      </c>
      <c r="O292" s="46">
        <f t="shared" si="11"/>
        <v>109743.24157499999</v>
      </c>
    </row>
    <row r="293" spans="1:15" x14ac:dyDescent="0.25">
      <c r="A293" s="43">
        <v>2384</v>
      </c>
      <c r="B293" s="43" t="s">
        <v>240</v>
      </c>
      <c r="C293" s="46">
        <v>2339.6</v>
      </c>
      <c r="D293" s="46">
        <v>2863.84</v>
      </c>
      <c r="E293" s="46">
        <v>3348.13</v>
      </c>
      <c r="F293" s="45">
        <v>4361.13</v>
      </c>
      <c r="G293" s="45">
        <v>4123.21</v>
      </c>
      <c r="H293" s="46">
        <v>1882.37</v>
      </c>
      <c r="I293" s="46">
        <v>3308.64</v>
      </c>
      <c r="J293" s="46">
        <v>7015.4566649999997</v>
      </c>
      <c r="K293" s="46">
        <v>5055.4487025000008</v>
      </c>
      <c r="L293" s="46">
        <v>3439.2504037500003</v>
      </c>
      <c r="M293" s="46">
        <v>10462.0227075</v>
      </c>
      <c r="N293" s="46">
        <f>4618.95737625+0.89</f>
        <v>4619.8473762500007</v>
      </c>
      <c r="O293" s="46">
        <f t="shared" si="11"/>
        <v>52818.945854999991</v>
      </c>
    </row>
    <row r="294" spans="1:15" x14ac:dyDescent="0.25">
      <c r="A294" s="43">
        <v>2612</v>
      </c>
      <c r="B294" s="43" t="s">
        <v>316</v>
      </c>
      <c r="C294" s="46">
        <v>1700.98</v>
      </c>
      <c r="D294" s="46">
        <v>2176.4699999999998</v>
      </c>
      <c r="E294" s="46">
        <v>2011.06</v>
      </c>
      <c r="F294" s="45">
        <v>4013.03</v>
      </c>
      <c r="G294" s="45">
        <v>7462.58</v>
      </c>
      <c r="H294" s="46">
        <v>2614.0100000000002</v>
      </c>
      <c r="I294" s="46">
        <v>4135.2700000000004</v>
      </c>
      <c r="J294" s="46">
        <v>4000</v>
      </c>
      <c r="K294" s="46">
        <v>6000</v>
      </c>
      <c r="L294" s="46">
        <v>4000</v>
      </c>
      <c r="M294" s="46">
        <v>2238.4499999999998</v>
      </c>
      <c r="N294" s="46">
        <v>2045.1485250000003</v>
      </c>
      <c r="O294" s="46">
        <f t="shared" si="11"/>
        <v>42396.998525000003</v>
      </c>
    </row>
    <row r="295" spans="1:15" x14ac:dyDescent="0.25">
      <c r="A295" s="43">
        <v>3142</v>
      </c>
      <c r="B295" s="43" t="s">
        <v>244</v>
      </c>
      <c r="C295" s="46">
        <v>828</v>
      </c>
      <c r="D295" s="46">
        <v>830</v>
      </c>
      <c r="E295" s="46">
        <v>0</v>
      </c>
      <c r="F295" s="45">
        <v>1645</v>
      </c>
      <c r="G295" s="45">
        <v>810</v>
      </c>
      <c r="H295" s="46">
        <v>0</v>
      </c>
      <c r="I295" s="46">
        <v>1642</v>
      </c>
      <c r="J295" s="46">
        <v>900</v>
      </c>
      <c r="K295" s="46">
        <v>900</v>
      </c>
      <c r="L295" s="46">
        <v>900</v>
      </c>
      <c r="M295" s="46">
        <v>900</v>
      </c>
      <c r="N295" s="46">
        <v>900</v>
      </c>
      <c r="O295" s="46">
        <f t="shared" si="11"/>
        <v>10255</v>
      </c>
    </row>
    <row r="296" spans="1:15" ht="26.25" x14ac:dyDescent="0.25">
      <c r="A296" s="43">
        <v>3261</v>
      </c>
      <c r="B296" s="43" t="s">
        <v>352</v>
      </c>
      <c r="C296" s="46"/>
      <c r="D296" s="46">
        <v>7424</v>
      </c>
      <c r="E296" s="46">
        <v>16240</v>
      </c>
      <c r="F296" s="46">
        <v>0</v>
      </c>
      <c r="G296" s="45">
        <v>4640</v>
      </c>
      <c r="H296" s="46">
        <v>9280</v>
      </c>
      <c r="I296" s="46"/>
      <c r="J296" s="46">
        <v>0</v>
      </c>
      <c r="K296" s="46">
        <v>0</v>
      </c>
      <c r="L296" s="46">
        <v>0</v>
      </c>
      <c r="M296" s="46">
        <v>0</v>
      </c>
      <c r="N296" s="46">
        <v>0</v>
      </c>
      <c r="O296" s="46">
        <f t="shared" si="11"/>
        <v>37584</v>
      </c>
    </row>
    <row r="297" spans="1:15" x14ac:dyDescent="0.25">
      <c r="A297" s="43">
        <v>3471</v>
      </c>
      <c r="B297" s="43" t="s">
        <v>260</v>
      </c>
      <c r="C297" s="46">
        <v>0</v>
      </c>
      <c r="D297" s="46">
        <v>530</v>
      </c>
      <c r="E297" s="46">
        <v>320</v>
      </c>
      <c r="F297" s="45">
        <v>1510</v>
      </c>
      <c r="G297" s="45">
        <v>180</v>
      </c>
      <c r="H297" s="46">
        <v>190</v>
      </c>
      <c r="I297" s="46">
        <v>210</v>
      </c>
      <c r="J297" s="46">
        <v>250</v>
      </c>
      <c r="K297" s="46">
        <v>250</v>
      </c>
      <c r="L297" s="46">
        <v>250</v>
      </c>
      <c r="M297" s="46">
        <v>250</v>
      </c>
      <c r="N297" s="46">
        <v>250</v>
      </c>
      <c r="O297" s="46">
        <f t="shared" si="11"/>
        <v>4190</v>
      </c>
    </row>
    <row r="298" spans="1:15" x14ac:dyDescent="0.25">
      <c r="A298" s="43">
        <v>3511</v>
      </c>
      <c r="B298" s="43" t="s">
        <v>261</v>
      </c>
      <c r="C298" s="46">
        <v>841.41</v>
      </c>
      <c r="D298" s="46">
        <v>198.13</v>
      </c>
      <c r="E298" s="46">
        <v>24288.42</v>
      </c>
      <c r="F298" s="45">
        <v>7153</v>
      </c>
      <c r="G298" s="45">
        <v>1740</v>
      </c>
      <c r="H298" s="46">
        <v>10911</v>
      </c>
      <c r="I298" s="46">
        <v>0</v>
      </c>
      <c r="J298" s="46">
        <v>1657.2427199999997</v>
      </c>
      <c r="K298" s="46">
        <v>2288.9371837500003</v>
      </c>
      <c r="L298" s="46">
        <v>7717.5</v>
      </c>
      <c r="M298" s="46">
        <v>7717.5</v>
      </c>
      <c r="N298" s="46">
        <v>0</v>
      </c>
      <c r="O298" s="46">
        <f t="shared" si="11"/>
        <v>64513.139903750001</v>
      </c>
    </row>
    <row r="299" spans="1:15" x14ac:dyDescent="0.25">
      <c r="A299" s="43">
        <v>3521</v>
      </c>
      <c r="B299" s="43" t="s">
        <v>287</v>
      </c>
      <c r="C299" s="46"/>
      <c r="D299" s="46"/>
      <c r="E299" s="46"/>
      <c r="F299" s="46">
        <v>0</v>
      </c>
      <c r="G299" s="46">
        <v>0</v>
      </c>
      <c r="H299" s="46">
        <v>0</v>
      </c>
      <c r="I299" s="46"/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f t="shared" si="11"/>
        <v>0</v>
      </c>
    </row>
    <row r="300" spans="1:15" x14ac:dyDescent="0.25">
      <c r="A300" s="43">
        <v>3551</v>
      </c>
      <c r="B300" s="43" t="s">
        <v>325</v>
      </c>
      <c r="C300" s="46">
        <v>7105.39</v>
      </c>
      <c r="D300" s="46">
        <v>5917.33</v>
      </c>
      <c r="E300" s="46">
        <v>5080.8</v>
      </c>
      <c r="F300" s="45">
        <v>0</v>
      </c>
      <c r="G300" s="45">
        <v>40696.800000000003</v>
      </c>
      <c r="H300" s="46">
        <v>14502.22</v>
      </c>
      <c r="I300" s="46">
        <v>19232.8</v>
      </c>
      <c r="J300" s="46">
        <v>3000</v>
      </c>
      <c r="K300" s="46">
        <v>0</v>
      </c>
      <c r="L300" s="46">
        <v>3000</v>
      </c>
      <c r="M300" s="46">
        <v>0</v>
      </c>
      <c r="N300" s="51">
        <f>3000-150.8</f>
        <v>2849.2</v>
      </c>
      <c r="O300" s="46">
        <f t="shared" si="11"/>
        <v>101384.54000000001</v>
      </c>
    </row>
    <row r="301" spans="1:15" x14ac:dyDescent="0.25">
      <c r="A301" s="43">
        <v>3571</v>
      </c>
      <c r="B301" s="43" t="s">
        <v>287</v>
      </c>
      <c r="C301" s="46">
        <v>915</v>
      </c>
      <c r="D301" s="46"/>
      <c r="E301" s="46">
        <v>3315.81</v>
      </c>
      <c r="F301" s="45">
        <v>153.12</v>
      </c>
      <c r="G301" s="45">
        <v>1003</v>
      </c>
      <c r="H301" s="46"/>
      <c r="I301" s="46">
        <v>0</v>
      </c>
      <c r="J301" s="46">
        <v>2310</v>
      </c>
      <c r="K301" s="46">
        <v>2310</v>
      </c>
      <c r="L301" s="46">
        <v>2310</v>
      </c>
      <c r="M301" s="46">
        <v>2310</v>
      </c>
      <c r="N301" s="46">
        <v>2310</v>
      </c>
      <c r="O301" s="46">
        <f t="shared" si="11"/>
        <v>16936.93</v>
      </c>
    </row>
    <row r="302" spans="1:15" x14ac:dyDescent="0.25">
      <c r="A302" s="43">
        <v>3814</v>
      </c>
      <c r="B302" s="43" t="s">
        <v>330</v>
      </c>
      <c r="C302" s="46">
        <v>227.65</v>
      </c>
      <c r="D302" s="46">
        <v>7165.1</v>
      </c>
      <c r="E302" s="46">
        <v>8020.07</v>
      </c>
      <c r="F302" s="45">
        <v>6716.29</v>
      </c>
      <c r="G302" s="45">
        <v>2526.4</v>
      </c>
      <c r="H302" s="46">
        <v>308.02</v>
      </c>
      <c r="I302" s="46">
        <v>4502.5</v>
      </c>
      <c r="J302" s="46">
        <v>1563.9397987499999</v>
      </c>
      <c r="K302" s="46">
        <v>4881.7046250000003</v>
      </c>
      <c r="L302" s="46">
        <v>12660.863591250001</v>
      </c>
      <c r="M302" s="46">
        <v>2379.44030625</v>
      </c>
      <c r="N302" s="46">
        <v>0</v>
      </c>
      <c r="O302" s="46">
        <f t="shared" si="11"/>
        <v>50951.978321250004</v>
      </c>
    </row>
    <row r="303" spans="1:15" x14ac:dyDescent="0.25">
      <c r="A303" s="43">
        <v>3856</v>
      </c>
      <c r="B303" s="43" t="s">
        <v>270</v>
      </c>
      <c r="C303" s="46"/>
      <c r="D303" s="46">
        <v>13</v>
      </c>
      <c r="E303" s="46">
        <v>20</v>
      </c>
      <c r="F303" s="46">
        <v>0</v>
      </c>
      <c r="G303" s="46">
        <v>0</v>
      </c>
      <c r="H303" s="46"/>
      <c r="I303" s="46"/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f t="shared" si="11"/>
        <v>33</v>
      </c>
    </row>
    <row r="304" spans="1:15" x14ac:dyDescent="0.25">
      <c r="A304" s="43">
        <v>3857</v>
      </c>
      <c r="B304" s="43" t="s">
        <v>271</v>
      </c>
      <c r="C304" s="46">
        <v>0</v>
      </c>
      <c r="D304" s="46">
        <v>0</v>
      </c>
      <c r="E304" s="46">
        <v>0</v>
      </c>
      <c r="F304" s="45">
        <v>340</v>
      </c>
      <c r="G304" s="46">
        <v>0</v>
      </c>
      <c r="H304" s="46">
        <v>0</v>
      </c>
      <c r="I304" s="46">
        <v>0</v>
      </c>
      <c r="J304" s="46">
        <v>200</v>
      </c>
      <c r="K304" s="46">
        <v>200</v>
      </c>
      <c r="L304" s="46">
        <v>200</v>
      </c>
      <c r="M304" s="46">
        <v>200</v>
      </c>
      <c r="N304" s="46">
        <v>200</v>
      </c>
      <c r="O304" s="46">
        <f t="shared" si="11"/>
        <v>1340</v>
      </c>
    </row>
    <row r="305" spans="1:15" x14ac:dyDescent="0.25">
      <c r="A305" s="43">
        <v>3858</v>
      </c>
      <c r="B305" s="43" t="s">
        <v>272</v>
      </c>
      <c r="C305" s="46">
        <v>0</v>
      </c>
      <c r="D305" s="46">
        <v>0</v>
      </c>
      <c r="E305" s="46">
        <v>0</v>
      </c>
      <c r="F305" s="45">
        <v>104</v>
      </c>
      <c r="G305" s="46">
        <v>0</v>
      </c>
      <c r="H305" s="46">
        <v>0</v>
      </c>
      <c r="I305" s="46">
        <v>0</v>
      </c>
      <c r="J305" s="46">
        <v>50</v>
      </c>
      <c r="K305" s="46">
        <v>50</v>
      </c>
      <c r="L305" s="46">
        <v>50</v>
      </c>
      <c r="M305" s="46">
        <v>50</v>
      </c>
      <c r="N305" s="46">
        <v>50</v>
      </c>
      <c r="O305" s="46">
        <f t="shared" si="11"/>
        <v>354</v>
      </c>
    </row>
    <row r="306" spans="1:15" x14ac:dyDescent="0.25">
      <c r="A306" s="43"/>
      <c r="B306" s="43" t="s">
        <v>276</v>
      </c>
      <c r="C306" s="46"/>
      <c r="D306" s="46">
        <v>0</v>
      </c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>
        <f t="shared" si="11"/>
        <v>0</v>
      </c>
    </row>
    <row r="307" spans="1:15" ht="39" x14ac:dyDescent="0.25">
      <c r="A307" s="43" t="s">
        <v>353</v>
      </c>
      <c r="B307" s="43" t="s">
        <v>155</v>
      </c>
      <c r="C307" s="44">
        <f t="shared" ref="C307:O307" si="12">SUM(C269:C306)</f>
        <v>105809.80999999998</v>
      </c>
      <c r="D307" s="44">
        <f t="shared" si="12"/>
        <v>146137.39000000001</v>
      </c>
      <c r="E307" s="44">
        <f t="shared" si="12"/>
        <v>166043.27999999997</v>
      </c>
      <c r="F307" s="44">
        <f t="shared" si="12"/>
        <v>134014.68000000002</v>
      </c>
      <c r="G307" s="44">
        <f t="shared" si="12"/>
        <v>177473.65</v>
      </c>
      <c r="H307" s="44">
        <f t="shared" si="12"/>
        <v>149286.87</v>
      </c>
      <c r="I307" s="44">
        <f t="shared" si="12"/>
        <v>113481.59999999999</v>
      </c>
      <c r="J307" s="44">
        <f t="shared" si="12"/>
        <v>109108.07364007</v>
      </c>
      <c r="K307" s="44">
        <f t="shared" si="12"/>
        <v>105525.70100583001</v>
      </c>
      <c r="L307" s="44">
        <f t="shared" si="12"/>
        <v>121503.24858313001</v>
      </c>
      <c r="M307" s="44">
        <f t="shared" si="12"/>
        <v>106050.39384615001</v>
      </c>
      <c r="N307" s="44">
        <f t="shared" si="12"/>
        <v>115441.59909417</v>
      </c>
      <c r="O307" s="44">
        <f t="shared" si="12"/>
        <v>1549876.2961693502</v>
      </c>
    </row>
    <row r="308" spans="1:15" x14ac:dyDescent="0.25">
      <c r="A308" s="41"/>
      <c r="C308" s="46"/>
      <c r="D308" s="46"/>
      <c r="E308" s="46"/>
      <c r="J308" s="46"/>
      <c r="K308" s="46"/>
      <c r="L308" s="46"/>
      <c r="M308" s="46"/>
      <c r="N308" s="46"/>
      <c r="O308" s="46"/>
    </row>
    <row r="309" spans="1:15" x14ac:dyDescent="0.25">
      <c r="A309" s="41"/>
      <c r="B309" s="43" t="s">
        <v>354</v>
      </c>
      <c r="C309" s="44">
        <f t="shared" ref="C309:O309" si="13">+C76+C134+C180+C236+C266+C307</f>
        <v>2546082.0300000003</v>
      </c>
      <c r="D309" s="44">
        <f t="shared" si="13"/>
        <v>3495335.13</v>
      </c>
      <c r="E309" s="44">
        <f>+E76+E134+E180+E236+E266+E307</f>
        <v>3649979.2</v>
      </c>
      <c r="F309" s="44">
        <f t="shared" si="13"/>
        <v>3364735.08</v>
      </c>
      <c r="G309" s="44">
        <f>+G76+G134+G180+G236+G266+G307</f>
        <v>4583881.8499999996</v>
      </c>
      <c r="H309" s="44">
        <f>+H76+H134+H180+H236+H266+H307</f>
        <v>3278901.14</v>
      </c>
      <c r="I309" s="44">
        <f>+I76+I134+I180+I236+I266+I307</f>
        <v>2816602.15</v>
      </c>
      <c r="J309" s="44">
        <f t="shared" si="13"/>
        <v>3555548.4574438455</v>
      </c>
      <c r="K309" s="44">
        <f t="shared" si="13"/>
        <v>3482020.3048925302</v>
      </c>
      <c r="L309" s="44">
        <f t="shared" si="13"/>
        <v>3171710.3425267301</v>
      </c>
      <c r="M309" s="44">
        <f t="shared" si="13"/>
        <v>3114621.0289072627</v>
      </c>
      <c r="N309" s="44">
        <f t="shared" si="13"/>
        <v>3414404.9704559203</v>
      </c>
      <c r="O309" s="44">
        <f t="shared" si="13"/>
        <v>40473821.684226282</v>
      </c>
    </row>
    <row r="310" spans="1:15" x14ac:dyDescent="0.25">
      <c r="F310" s="44"/>
      <c r="G310" s="44"/>
      <c r="H310" s="43"/>
      <c r="I310" s="44"/>
    </row>
    <row r="311" spans="1:15" x14ac:dyDescent="0.25">
      <c r="F311" s="44"/>
      <c r="G311" s="44"/>
      <c r="H311" s="43"/>
      <c r="I311" s="44"/>
      <c r="O311" s="22">
        <f>'[1]Ingresos 2013 Junio'!O95</f>
        <v>41220695.37467511</v>
      </c>
    </row>
    <row r="312" spans="1:15" x14ac:dyDescent="0.25">
      <c r="A312" s="91" t="s">
        <v>178</v>
      </c>
      <c r="B312" s="91"/>
      <c r="C312" s="91"/>
      <c r="D312" s="91"/>
      <c r="E312" s="91"/>
      <c r="F312" s="44"/>
      <c r="G312" s="44"/>
      <c r="H312" s="43"/>
      <c r="I312" s="44"/>
    </row>
    <row r="313" spans="1:15" x14ac:dyDescent="0.25">
      <c r="A313" s="23" t="s">
        <v>179</v>
      </c>
      <c r="B313" s="24"/>
      <c r="C313" s="24"/>
      <c r="D313" s="24"/>
      <c r="E313" s="24"/>
      <c r="F313" s="44"/>
      <c r="G313" s="44"/>
      <c r="H313" s="43"/>
      <c r="I313" s="44"/>
      <c r="O313" s="46"/>
    </row>
    <row r="314" spans="1:15" x14ac:dyDescent="0.25">
      <c r="A314" s="25"/>
      <c r="B314" s="26"/>
      <c r="C314" s="26"/>
      <c r="D314" s="26"/>
      <c r="E314" s="26"/>
      <c r="F314" s="44"/>
      <c r="G314" s="44"/>
      <c r="H314" s="43"/>
      <c r="I314" s="44"/>
    </row>
    <row r="315" spans="1:15" x14ac:dyDescent="0.25">
      <c r="A315" s="25" t="s">
        <v>180</v>
      </c>
      <c r="B315" s="26"/>
      <c r="C315" s="26"/>
      <c r="D315" s="26"/>
      <c r="E315" s="26"/>
      <c r="F315" s="44"/>
      <c r="G315" s="44"/>
      <c r="H315" s="43"/>
      <c r="I315" s="44"/>
    </row>
    <row r="316" spans="1:15" x14ac:dyDescent="0.25">
      <c r="A316" s="27" t="s">
        <v>181</v>
      </c>
      <c r="B316" s="26"/>
      <c r="C316" s="26"/>
      <c r="D316" s="26"/>
      <c r="E316" s="26"/>
      <c r="F316" s="44"/>
      <c r="G316" s="44"/>
      <c r="H316" s="43"/>
      <c r="I316" s="44"/>
    </row>
    <row r="317" spans="1:15" x14ac:dyDescent="0.25">
      <c r="A317" s="26"/>
      <c r="B317" s="3"/>
      <c r="C317" s="3"/>
      <c r="D317" s="28" t="s">
        <v>182</v>
      </c>
      <c r="E317" s="28"/>
      <c r="F317" s="44"/>
      <c r="G317" s="44"/>
      <c r="H317" s="43"/>
      <c r="I317" s="44"/>
    </row>
    <row r="318" spans="1:15" x14ac:dyDescent="0.25">
      <c r="A318" s="26"/>
      <c r="B318" s="3"/>
      <c r="C318" s="3"/>
      <c r="D318" s="29" t="s">
        <v>183</v>
      </c>
      <c r="E318" s="29"/>
      <c r="F318" s="44"/>
      <c r="G318" s="44"/>
      <c r="H318" s="43"/>
      <c r="I318" s="44"/>
    </row>
    <row r="319" spans="1:15" x14ac:dyDescent="0.25">
      <c r="A319" s="30" t="s">
        <v>184</v>
      </c>
      <c r="B319" s="3"/>
      <c r="C319" s="3"/>
      <c r="D319" s="28"/>
      <c r="E319" s="27"/>
      <c r="F319" s="44"/>
      <c r="G319" s="44"/>
      <c r="H319" s="43"/>
      <c r="I319" s="44"/>
    </row>
    <row r="320" spans="1:15" x14ac:dyDescent="0.25">
      <c r="A320" s="26" t="s">
        <v>185</v>
      </c>
      <c r="B320" s="31"/>
      <c r="C320" s="31"/>
      <c r="D320" s="27"/>
      <c r="E320" s="27"/>
      <c r="F320" s="44"/>
      <c r="G320" s="44"/>
      <c r="H320" s="43"/>
      <c r="I320" s="44"/>
    </row>
    <row r="321" spans="1:8" x14ac:dyDescent="0.25">
      <c r="A321" s="32"/>
      <c r="B321" s="3"/>
      <c r="C321" s="3"/>
      <c r="D321" s="33" t="s">
        <v>186</v>
      </c>
      <c r="E321" s="30"/>
      <c r="F321" s="44"/>
      <c r="H321" s="26"/>
    </row>
    <row r="322" spans="1:8" x14ac:dyDescent="0.25">
      <c r="A322" s="26"/>
      <c r="B322" s="3"/>
      <c r="C322" s="3"/>
      <c r="D322" s="29" t="s">
        <v>187</v>
      </c>
      <c r="E322" s="29"/>
      <c r="F322" s="44"/>
      <c r="H322" s="26"/>
    </row>
    <row r="323" spans="1:8" x14ac:dyDescent="0.25">
      <c r="A323" s="25" t="s">
        <v>188</v>
      </c>
      <c r="B323" s="3"/>
      <c r="C323" s="3"/>
      <c r="D323" s="27"/>
      <c r="E323" s="27"/>
      <c r="F323" s="44"/>
    </row>
    <row r="324" spans="1:8" x14ac:dyDescent="0.25">
      <c r="A324" s="26" t="s">
        <v>187</v>
      </c>
      <c r="B324" s="3"/>
      <c r="C324" s="3"/>
      <c r="D324" s="27"/>
      <c r="E324" s="27"/>
      <c r="F324" s="44"/>
    </row>
    <row r="325" spans="1:8" x14ac:dyDescent="0.25">
      <c r="A325" s="32"/>
      <c r="B325" s="3"/>
      <c r="C325" s="3"/>
      <c r="D325" s="30" t="s">
        <v>189</v>
      </c>
      <c r="E325" s="30"/>
      <c r="F325" s="44"/>
    </row>
    <row r="326" spans="1:8" x14ac:dyDescent="0.25">
      <c r="A326" s="26"/>
      <c r="B326" s="3"/>
      <c r="C326" s="3"/>
      <c r="D326" s="29" t="s">
        <v>187</v>
      </c>
      <c r="E326" s="29"/>
      <c r="F326" s="44"/>
    </row>
    <row r="327" spans="1:8" x14ac:dyDescent="0.25">
      <c r="A327" s="25" t="s">
        <v>190</v>
      </c>
      <c r="B327" s="26"/>
      <c r="C327" s="26"/>
      <c r="D327" s="26"/>
      <c r="E327" s="26"/>
      <c r="F327" s="44"/>
    </row>
    <row r="328" spans="1:8" x14ac:dyDescent="0.25">
      <c r="A328" s="26" t="s">
        <v>187</v>
      </c>
      <c r="B328" s="26"/>
      <c r="C328" s="26"/>
      <c r="D328" s="26"/>
      <c r="E328" s="26"/>
      <c r="F328" s="44"/>
    </row>
    <row r="329" spans="1:8" x14ac:dyDescent="0.25">
      <c r="F329" s="44"/>
    </row>
    <row r="330" spans="1:8" x14ac:dyDescent="0.25">
      <c r="F330" s="44"/>
    </row>
    <row r="331" spans="1:8" x14ac:dyDescent="0.25">
      <c r="F331" s="46"/>
    </row>
    <row r="332" spans="1:8" x14ac:dyDescent="0.25">
      <c r="F332" s="47"/>
    </row>
    <row r="333" spans="1:8" x14ac:dyDescent="0.25">
      <c r="F333" s="44"/>
    </row>
    <row r="334" spans="1:8" x14ac:dyDescent="0.25">
      <c r="F334" s="44"/>
    </row>
    <row r="335" spans="1:8" x14ac:dyDescent="0.25">
      <c r="F335" s="44"/>
    </row>
    <row r="336" spans="1:8" x14ac:dyDescent="0.25">
      <c r="F336" s="44"/>
    </row>
    <row r="337" spans="6:6" x14ac:dyDescent="0.25">
      <c r="F337" s="44"/>
    </row>
    <row r="338" spans="6:6" x14ac:dyDescent="0.25">
      <c r="F338" s="44"/>
    </row>
    <row r="339" spans="6:6" x14ac:dyDescent="0.25">
      <c r="F339" s="44"/>
    </row>
    <row r="340" spans="6:6" x14ac:dyDescent="0.25">
      <c r="F340" s="44"/>
    </row>
    <row r="341" spans="6:6" x14ac:dyDescent="0.25">
      <c r="F341" s="44"/>
    </row>
    <row r="342" spans="6:6" x14ac:dyDescent="0.25">
      <c r="F342" s="44"/>
    </row>
    <row r="343" spans="6:6" x14ac:dyDescent="0.25">
      <c r="F343" s="44"/>
    </row>
    <row r="344" spans="6:6" x14ac:dyDescent="0.25">
      <c r="F344" s="44"/>
    </row>
    <row r="345" spans="6:6" x14ac:dyDescent="0.25">
      <c r="F345" s="44"/>
    </row>
    <row r="346" spans="6:6" x14ac:dyDescent="0.25">
      <c r="F346" s="44"/>
    </row>
    <row r="347" spans="6:6" x14ac:dyDescent="0.25">
      <c r="F347" s="44"/>
    </row>
    <row r="348" spans="6:6" x14ac:dyDescent="0.25">
      <c r="F348" s="44"/>
    </row>
    <row r="349" spans="6:6" x14ac:dyDescent="0.25">
      <c r="F349" s="44"/>
    </row>
    <row r="350" spans="6:6" x14ac:dyDescent="0.25">
      <c r="F350" s="44"/>
    </row>
    <row r="351" spans="6:6" x14ac:dyDescent="0.25">
      <c r="F351" s="44"/>
    </row>
    <row r="352" spans="6:6" x14ac:dyDescent="0.25">
      <c r="F352" s="44"/>
    </row>
    <row r="353" spans="6:6" x14ac:dyDescent="0.25">
      <c r="F353" s="44"/>
    </row>
    <row r="354" spans="6:6" x14ac:dyDescent="0.25">
      <c r="F354" s="44"/>
    </row>
    <row r="355" spans="6:6" x14ac:dyDescent="0.25">
      <c r="F355" s="44"/>
    </row>
    <row r="356" spans="6:6" x14ac:dyDescent="0.25">
      <c r="F356" s="44"/>
    </row>
    <row r="357" spans="6:6" x14ac:dyDescent="0.25">
      <c r="F357" s="44"/>
    </row>
    <row r="358" spans="6:6" x14ac:dyDescent="0.25">
      <c r="F358" s="44"/>
    </row>
    <row r="359" spans="6:6" x14ac:dyDescent="0.25">
      <c r="F359" s="44"/>
    </row>
    <row r="360" spans="6:6" x14ac:dyDescent="0.25">
      <c r="F360" s="44"/>
    </row>
    <row r="361" spans="6:6" x14ac:dyDescent="0.25">
      <c r="F361" s="44"/>
    </row>
    <row r="362" spans="6:6" x14ac:dyDescent="0.25">
      <c r="F362" s="44"/>
    </row>
    <row r="363" spans="6:6" x14ac:dyDescent="0.25">
      <c r="F363" s="44"/>
    </row>
    <row r="364" spans="6:6" x14ac:dyDescent="0.25">
      <c r="F364" s="44"/>
    </row>
    <row r="365" spans="6:6" x14ac:dyDescent="0.25">
      <c r="F365" s="28"/>
    </row>
    <row r="366" spans="6:6" x14ac:dyDescent="0.25">
      <c r="F366" s="29"/>
    </row>
    <row r="367" spans="6:6" x14ac:dyDescent="0.25">
      <c r="F367" s="27"/>
    </row>
    <row r="368" spans="6:6" x14ac:dyDescent="0.25">
      <c r="F368" s="27"/>
    </row>
    <row r="369" spans="6:6" x14ac:dyDescent="0.25">
      <c r="F369" s="30"/>
    </row>
    <row r="370" spans="6:6" x14ac:dyDescent="0.25">
      <c r="F370" s="29"/>
    </row>
    <row r="371" spans="6:6" x14ac:dyDescent="0.25">
      <c r="F371" s="27"/>
    </row>
    <row r="372" spans="6:6" x14ac:dyDescent="0.25">
      <c r="F372" s="27"/>
    </row>
    <row r="373" spans="6:6" x14ac:dyDescent="0.25">
      <c r="F373" s="30"/>
    </row>
    <row r="374" spans="6:6" x14ac:dyDescent="0.25">
      <c r="F374" s="29"/>
    </row>
    <row r="375" spans="6:6" x14ac:dyDescent="0.25">
      <c r="F375" s="26"/>
    </row>
    <row r="376" spans="6:6" x14ac:dyDescent="0.25">
      <c r="F376" s="26"/>
    </row>
  </sheetData>
  <mergeCells count="6">
    <mergeCell ref="A312:E312"/>
    <mergeCell ref="A1:O1"/>
    <mergeCell ref="A2:O2"/>
    <mergeCell ref="A5:B5"/>
    <mergeCell ref="A6:B6"/>
    <mergeCell ref="A7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9"/>
  <sheetViews>
    <sheetView workbookViewId="0">
      <selection activeCell="B17" sqref="B17"/>
    </sheetView>
  </sheetViews>
  <sheetFormatPr baseColWidth="10" defaultRowHeight="15" x14ac:dyDescent="0.25"/>
  <cols>
    <col min="1" max="1" width="25" style="2" bestFit="1" customWidth="1"/>
    <col min="2" max="2" width="35.140625" style="2" bestFit="1" customWidth="1"/>
    <col min="3" max="3" width="11.7109375" style="3" bestFit="1" customWidth="1"/>
    <col min="4" max="4" width="10.5703125" style="3" customWidth="1"/>
    <col min="5" max="5" width="13.28515625" style="2" bestFit="1" customWidth="1"/>
    <col min="6" max="6" width="14.42578125" style="2" bestFit="1" customWidth="1"/>
    <col min="7" max="8" width="10" style="2" bestFit="1" customWidth="1"/>
    <col min="9" max="9" width="10.85546875" style="2" bestFit="1" customWidth="1"/>
    <col min="10" max="10" width="10" style="2" bestFit="1" customWidth="1"/>
    <col min="11" max="11" width="10.28515625" style="2" bestFit="1" customWidth="1"/>
    <col min="12" max="14" width="10" style="2" bestFit="1" customWidth="1"/>
    <col min="15" max="15" width="10.85546875" style="2" bestFit="1" customWidth="1"/>
    <col min="16" max="16" width="14.140625" style="2" bestFit="1" customWidth="1"/>
    <col min="17" max="17" width="9" style="2" bestFit="1" customWidth="1"/>
    <col min="18" max="16384" width="11.42578125" style="2"/>
  </cols>
  <sheetData>
    <row r="1" spans="1:16" x14ac:dyDescent="0.25">
      <c r="A1" s="1" t="s">
        <v>0</v>
      </c>
    </row>
    <row r="2" spans="1:16" x14ac:dyDescent="0.25">
      <c r="A2" s="1" t="s">
        <v>381</v>
      </c>
      <c r="D2" s="1"/>
    </row>
    <row r="3" spans="1:16" x14ac:dyDescent="0.25">
      <c r="C3" s="1"/>
      <c r="D3" s="1"/>
    </row>
    <row r="4" spans="1:16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4" t="s">
        <v>16</v>
      </c>
    </row>
    <row r="5" spans="1:16" x14ac:dyDescent="0.25">
      <c r="A5" s="3"/>
      <c r="B5" s="3"/>
      <c r="C5" s="2"/>
      <c r="D5" s="2"/>
    </row>
    <row r="6" spans="1:16" x14ac:dyDescent="0.25">
      <c r="A6" s="3"/>
      <c r="B6" s="3"/>
      <c r="C6" s="2"/>
      <c r="D6" s="2"/>
    </row>
    <row r="7" spans="1:16" s="7" customFormat="1" x14ac:dyDescent="0.25">
      <c r="A7" s="65" t="s">
        <v>17</v>
      </c>
      <c r="B7" s="86" t="s">
        <v>18</v>
      </c>
      <c r="C7" s="70">
        <f>SUM(C8:C14)</f>
        <v>396394.1</v>
      </c>
      <c r="D7" s="70">
        <f t="shared" ref="D7:N7" si="0">SUM(D8:D14)</f>
        <v>394561.85</v>
      </c>
      <c r="E7" s="70">
        <f t="shared" si="0"/>
        <v>1430378.1875000002</v>
      </c>
      <c r="F7" s="70">
        <f t="shared" si="0"/>
        <v>474527.75</v>
      </c>
      <c r="G7" s="70">
        <f t="shared" si="0"/>
        <v>434254.30700000003</v>
      </c>
      <c r="H7" s="70">
        <f t="shared" si="0"/>
        <v>364404.80000000005</v>
      </c>
      <c r="I7" s="70">
        <f t="shared" si="0"/>
        <v>570083</v>
      </c>
      <c r="J7" s="70">
        <f t="shared" si="0"/>
        <v>630360.81970000011</v>
      </c>
      <c r="K7" s="70">
        <f t="shared" si="0"/>
        <v>311223.16749999998</v>
      </c>
      <c r="L7" s="70">
        <f t="shared" si="0"/>
        <v>294544.08000000007</v>
      </c>
      <c r="M7" s="70">
        <f t="shared" si="0"/>
        <v>414589.47000000003</v>
      </c>
      <c r="N7" s="70">
        <f t="shared" si="0"/>
        <v>380913.41750000004</v>
      </c>
      <c r="O7" s="70">
        <f>SUM(C7:N7)</f>
        <v>6096234.9491999997</v>
      </c>
    </row>
    <row r="8" spans="1:16" x14ac:dyDescent="0.25">
      <c r="A8" s="5" t="s">
        <v>19</v>
      </c>
      <c r="B8" s="87" t="s">
        <v>20</v>
      </c>
      <c r="C8" s="71">
        <v>176205.75</v>
      </c>
      <c r="D8" s="71">
        <v>158665.5</v>
      </c>
      <c r="E8" s="71">
        <v>398727.78750000003</v>
      </c>
      <c r="F8" s="71">
        <v>178788.75</v>
      </c>
      <c r="G8" s="71">
        <v>124611.375</v>
      </c>
      <c r="H8" s="71">
        <v>102469.5</v>
      </c>
      <c r="I8" s="71">
        <v>229535.25</v>
      </c>
      <c r="J8" s="71">
        <v>246422.00000000003</v>
      </c>
      <c r="K8" s="71">
        <v>125427.50000000001</v>
      </c>
      <c r="L8" s="71">
        <v>124663.00000000001</v>
      </c>
      <c r="M8" s="71">
        <v>173800</v>
      </c>
      <c r="N8" s="71">
        <v>170973</v>
      </c>
      <c r="O8" s="71">
        <f>SUM(C8:N8)</f>
        <v>2210289.4125000001</v>
      </c>
    </row>
    <row r="9" spans="1:16" x14ac:dyDescent="0.25">
      <c r="A9" s="5" t="s">
        <v>21</v>
      </c>
      <c r="B9" s="87" t="s">
        <v>22</v>
      </c>
      <c r="C9" s="71">
        <v>500</v>
      </c>
      <c r="D9" s="71">
        <v>500</v>
      </c>
      <c r="E9" s="71">
        <v>500</v>
      </c>
      <c r="F9" s="71">
        <v>500</v>
      </c>
      <c r="G9" s="71">
        <v>500</v>
      </c>
      <c r="H9" s="71">
        <v>500</v>
      </c>
      <c r="I9" s="71">
        <v>500</v>
      </c>
      <c r="J9" s="71">
        <v>500</v>
      </c>
      <c r="K9" s="71">
        <v>500</v>
      </c>
      <c r="L9" s="71">
        <v>500</v>
      </c>
      <c r="M9" s="71">
        <v>500</v>
      </c>
      <c r="N9" s="71">
        <v>500</v>
      </c>
      <c r="O9" s="71">
        <f t="shared" ref="O9:O14" si="1">SUM(C9:N9)</f>
        <v>6000</v>
      </c>
    </row>
    <row r="10" spans="1:16" x14ac:dyDescent="0.25">
      <c r="A10" s="5" t="s">
        <v>23</v>
      </c>
      <c r="B10" s="87" t="s">
        <v>24</v>
      </c>
      <c r="C10" s="71">
        <v>62716.5</v>
      </c>
      <c r="D10" s="71">
        <v>57093.75</v>
      </c>
      <c r="E10" s="71">
        <v>168231</v>
      </c>
      <c r="F10" s="71">
        <v>67673.55</v>
      </c>
      <c r="G10" s="71">
        <v>39534.6</v>
      </c>
      <c r="H10" s="71">
        <v>35694.75</v>
      </c>
      <c r="I10" s="71">
        <v>70061.25</v>
      </c>
      <c r="J10" s="71">
        <v>79458.277500000011</v>
      </c>
      <c r="K10" s="71">
        <v>43195.950000000004</v>
      </c>
      <c r="L10" s="71">
        <v>42304.027500000004</v>
      </c>
      <c r="M10" s="71">
        <v>57954.015000000007</v>
      </c>
      <c r="N10" s="71">
        <v>60339.825000000004</v>
      </c>
      <c r="O10" s="71">
        <f t="shared" si="1"/>
        <v>784257.49499999988</v>
      </c>
      <c r="P10" s="67"/>
    </row>
    <row r="11" spans="1:16" x14ac:dyDescent="0.25">
      <c r="A11" s="5" t="s">
        <v>25</v>
      </c>
      <c r="B11" s="87" t="s">
        <v>26</v>
      </c>
      <c r="C11" s="71">
        <v>54528.600000000006</v>
      </c>
      <c r="D11" s="71">
        <v>62281.8</v>
      </c>
      <c r="E11" s="71">
        <v>337079.4</v>
      </c>
      <c r="F11" s="71">
        <v>78108.45</v>
      </c>
      <c r="G11" s="71">
        <v>128487.28200000001</v>
      </c>
      <c r="H11" s="71">
        <v>97828.5</v>
      </c>
      <c r="I11" s="71">
        <v>93591.75</v>
      </c>
      <c r="J11" s="71">
        <v>110634.41970000001</v>
      </c>
      <c r="K11" s="71">
        <v>47481.3675</v>
      </c>
      <c r="L11" s="71">
        <v>45621.450000000004</v>
      </c>
      <c r="M11" s="71">
        <v>61582.342500000006</v>
      </c>
      <c r="N11" s="71">
        <v>57205.41750000001</v>
      </c>
      <c r="O11" s="71">
        <f t="shared" si="1"/>
        <v>1174430.7792</v>
      </c>
      <c r="P11" s="66"/>
    </row>
    <row r="12" spans="1:16" x14ac:dyDescent="0.25">
      <c r="A12" s="5" t="s">
        <v>27</v>
      </c>
      <c r="B12" s="87" t="s">
        <v>28</v>
      </c>
      <c r="C12" s="71">
        <v>5463.1500000000005</v>
      </c>
      <c r="D12" s="71">
        <v>4558.05</v>
      </c>
      <c r="E12" s="71">
        <v>7582.05</v>
      </c>
      <c r="F12" s="71">
        <v>5340.3</v>
      </c>
      <c r="G12" s="71">
        <v>5307.75</v>
      </c>
      <c r="H12" s="71">
        <v>5063.1000000000004</v>
      </c>
      <c r="I12" s="71">
        <v>5721.45</v>
      </c>
      <c r="J12" s="71">
        <v>4500</v>
      </c>
      <c r="K12" s="71">
        <v>4500</v>
      </c>
      <c r="L12" s="71">
        <v>4500</v>
      </c>
      <c r="M12" s="71">
        <v>4500</v>
      </c>
      <c r="N12" s="71">
        <v>4500</v>
      </c>
      <c r="O12" s="71">
        <f t="shared" si="1"/>
        <v>61535.85</v>
      </c>
      <c r="P12" s="66"/>
    </row>
    <row r="13" spans="1:16" x14ac:dyDescent="0.25">
      <c r="A13" s="5" t="s">
        <v>29</v>
      </c>
      <c r="B13" s="87" t="s">
        <v>30</v>
      </c>
      <c r="C13" s="71">
        <v>0</v>
      </c>
      <c r="D13" s="71">
        <v>0</v>
      </c>
      <c r="E13" s="71">
        <v>2184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f t="shared" si="1"/>
        <v>2184</v>
      </c>
    </row>
    <row r="14" spans="1:16" x14ac:dyDescent="0.25">
      <c r="A14" s="5" t="s">
        <v>31</v>
      </c>
      <c r="B14" s="87" t="s">
        <v>32</v>
      </c>
      <c r="C14" s="71">
        <v>96980.1</v>
      </c>
      <c r="D14" s="71">
        <v>111462.75</v>
      </c>
      <c r="E14" s="71">
        <v>516073.95</v>
      </c>
      <c r="F14" s="71">
        <v>144116.70000000001</v>
      </c>
      <c r="G14" s="71">
        <v>135813.30000000002</v>
      </c>
      <c r="H14" s="71">
        <v>122848.95000000001</v>
      </c>
      <c r="I14" s="71">
        <v>170673.30000000002</v>
      </c>
      <c r="J14" s="71">
        <v>188846.12250000003</v>
      </c>
      <c r="K14" s="71">
        <v>90118.35</v>
      </c>
      <c r="L14" s="71">
        <v>76955.602500000008</v>
      </c>
      <c r="M14" s="71">
        <v>116253.1125</v>
      </c>
      <c r="N14" s="71">
        <v>87395.175000000003</v>
      </c>
      <c r="O14" s="71">
        <f t="shared" si="1"/>
        <v>1857537.4125000003</v>
      </c>
      <c r="P14" s="67"/>
    </row>
    <row r="15" spans="1:16" s="7" customFormat="1" x14ac:dyDescent="0.25">
      <c r="A15" s="65" t="s">
        <v>35</v>
      </c>
      <c r="B15" s="86" t="s">
        <v>36</v>
      </c>
      <c r="C15" s="70">
        <f t="shared" ref="C15:N15" si="2">SUM(C16:C17)</f>
        <v>10000</v>
      </c>
      <c r="D15" s="70">
        <f t="shared" si="2"/>
        <v>10000</v>
      </c>
      <c r="E15" s="70">
        <f t="shared" si="2"/>
        <v>21075.5</v>
      </c>
      <c r="F15" s="70">
        <f t="shared" si="2"/>
        <v>10000</v>
      </c>
      <c r="G15" s="70">
        <f t="shared" si="2"/>
        <v>10000</v>
      </c>
      <c r="H15" s="70">
        <f t="shared" si="2"/>
        <v>10000</v>
      </c>
      <c r="I15" s="70">
        <f t="shared" si="2"/>
        <v>10000</v>
      </c>
      <c r="J15" s="70">
        <f t="shared" si="2"/>
        <v>10000</v>
      </c>
      <c r="K15" s="70">
        <f t="shared" si="2"/>
        <v>10000</v>
      </c>
      <c r="L15" s="70">
        <f t="shared" si="2"/>
        <v>10000</v>
      </c>
      <c r="M15" s="70">
        <f t="shared" si="2"/>
        <v>10000</v>
      </c>
      <c r="N15" s="70">
        <f t="shared" si="2"/>
        <v>10000</v>
      </c>
      <c r="O15" s="70">
        <f>SUM(C15:N15)</f>
        <v>131075.5</v>
      </c>
      <c r="P15" s="12"/>
    </row>
    <row r="16" spans="1:16" x14ac:dyDescent="0.25">
      <c r="A16" s="5" t="s">
        <v>37</v>
      </c>
      <c r="B16" s="87" t="s">
        <v>38</v>
      </c>
      <c r="C16" s="71">
        <v>10000</v>
      </c>
      <c r="D16" s="71">
        <v>10000</v>
      </c>
      <c r="E16" s="71">
        <v>10000</v>
      </c>
      <c r="F16" s="71">
        <v>10000</v>
      </c>
      <c r="G16" s="71">
        <v>10000</v>
      </c>
      <c r="H16" s="71">
        <v>10000</v>
      </c>
      <c r="I16" s="71">
        <v>10000</v>
      </c>
      <c r="J16" s="71">
        <v>10000</v>
      </c>
      <c r="K16" s="71">
        <v>10000</v>
      </c>
      <c r="L16" s="71">
        <v>10000</v>
      </c>
      <c r="M16" s="71">
        <v>10000</v>
      </c>
      <c r="N16" s="71">
        <v>10000</v>
      </c>
      <c r="O16" s="71">
        <f>SUM(C16:N16)</f>
        <v>120000</v>
      </c>
      <c r="P16" s="10"/>
    </row>
    <row r="17" spans="1:18" x14ac:dyDescent="0.25">
      <c r="A17" s="5" t="s">
        <v>377</v>
      </c>
      <c r="B17" s="87" t="s">
        <v>378</v>
      </c>
      <c r="C17" s="71">
        <v>0</v>
      </c>
      <c r="D17" s="71">
        <v>0</v>
      </c>
      <c r="E17" s="71">
        <v>11075.5</v>
      </c>
      <c r="F17" s="71">
        <v>0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f t="shared" ref="O17" si="3">SUM(C17:N17)</f>
        <v>11075.5</v>
      </c>
      <c r="P17" s="10"/>
    </row>
    <row r="18" spans="1:18" s="7" customFormat="1" x14ac:dyDescent="0.25">
      <c r="A18" s="65" t="s">
        <v>44</v>
      </c>
      <c r="B18" s="86" t="s">
        <v>45</v>
      </c>
      <c r="C18" s="70">
        <f t="shared" ref="C18:N18" si="4">SUM(C19:C22)</f>
        <v>31374</v>
      </c>
      <c r="D18" s="70">
        <f>SUM(D19:D22)</f>
        <v>117292.20000000001</v>
      </c>
      <c r="E18" s="70">
        <f t="shared" si="4"/>
        <v>461077.40700000006</v>
      </c>
      <c r="F18" s="70">
        <f t="shared" si="4"/>
        <v>280143.52500000002</v>
      </c>
      <c r="G18" s="70">
        <f t="shared" si="4"/>
        <v>106113</v>
      </c>
      <c r="H18" s="70">
        <f t="shared" si="4"/>
        <v>277545.45</v>
      </c>
      <c r="I18" s="70">
        <f t="shared" si="4"/>
        <v>337865.7</v>
      </c>
      <c r="J18" s="70">
        <f t="shared" si="4"/>
        <v>10400</v>
      </c>
      <c r="K18" s="70">
        <f t="shared" si="4"/>
        <v>14933.525</v>
      </c>
      <c r="L18" s="70">
        <f t="shared" si="4"/>
        <v>57778.000000000007</v>
      </c>
      <c r="M18" s="70">
        <f t="shared" si="4"/>
        <v>63227.4</v>
      </c>
      <c r="N18" s="70">
        <f t="shared" si="4"/>
        <v>51063.500000000007</v>
      </c>
      <c r="O18" s="70">
        <f>SUM(C18:N18)</f>
        <v>1808813.7069999999</v>
      </c>
      <c r="P18" s="12"/>
    </row>
    <row r="19" spans="1:18" x14ac:dyDescent="0.25">
      <c r="A19" s="14" t="s">
        <v>53</v>
      </c>
      <c r="B19" s="87" t="s">
        <v>54</v>
      </c>
      <c r="C19" s="71">
        <v>0</v>
      </c>
      <c r="D19" s="71">
        <v>2250</v>
      </c>
      <c r="E19" s="71">
        <v>0</v>
      </c>
      <c r="F19" s="71">
        <v>2250</v>
      </c>
      <c r="G19" s="71">
        <v>0</v>
      </c>
      <c r="H19" s="71">
        <v>0</v>
      </c>
      <c r="I19" s="71">
        <v>2250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f t="shared" ref="O19:O22" si="5">SUM(C19:N19)</f>
        <v>6750</v>
      </c>
      <c r="P19" s="10"/>
    </row>
    <row r="20" spans="1:18" x14ac:dyDescent="0.25">
      <c r="A20" s="14" t="s">
        <v>55</v>
      </c>
      <c r="B20" s="87" t="s">
        <v>56</v>
      </c>
      <c r="C20" s="71">
        <v>210</v>
      </c>
      <c r="D20" s="71">
        <v>13177.5</v>
      </c>
      <c r="E20" s="71">
        <v>73542</v>
      </c>
      <c r="F20" s="71">
        <v>7423.5</v>
      </c>
      <c r="G20" s="71">
        <v>2656.5</v>
      </c>
      <c r="H20" s="71">
        <v>4473</v>
      </c>
      <c r="I20" s="71">
        <v>3633</v>
      </c>
      <c r="J20" s="71">
        <v>3500</v>
      </c>
      <c r="K20" s="71">
        <v>2000</v>
      </c>
      <c r="L20" s="71">
        <v>2000</v>
      </c>
      <c r="M20" s="71">
        <v>2000</v>
      </c>
      <c r="N20" s="71">
        <v>2000</v>
      </c>
      <c r="O20" s="71">
        <f t="shared" si="5"/>
        <v>116615.5</v>
      </c>
      <c r="P20" s="10"/>
    </row>
    <row r="21" spans="1:18" x14ac:dyDescent="0.25">
      <c r="A21" s="5" t="s">
        <v>57</v>
      </c>
      <c r="B21" s="87" t="s">
        <v>58</v>
      </c>
      <c r="C21" s="71">
        <v>2887.5</v>
      </c>
      <c r="D21" s="71">
        <v>6837.6</v>
      </c>
      <c r="E21" s="71">
        <v>6982.5</v>
      </c>
      <c r="F21" s="71">
        <v>49179.375</v>
      </c>
      <c r="G21" s="71">
        <v>5158.125</v>
      </c>
      <c r="H21" s="71">
        <v>6746.25</v>
      </c>
      <c r="I21" s="71">
        <v>12770.625</v>
      </c>
      <c r="J21" s="71">
        <v>4000</v>
      </c>
      <c r="K21" s="71">
        <v>3000</v>
      </c>
      <c r="L21" s="71">
        <v>3000</v>
      </c>
      <c r="M21" s="71">
        <v>3000</v>
      </c>
      <c r="N21" s="71">
        <v>2000</v>
      </c>
      <c r="O21" s="71">
        <f t="shared" si="5"/>
        <v>105561.97500000001</v>
      </c>
      <c r="P21" s="10"/>
    </row>
    <row r="22" spans="1:18" x14ac:dyDescent="0.25">
      <c r="A22" s="5" t="s">
        <v>59</v>
      </c>
      <c r="B22" s="87" t="s">
        <v>60</v>
      </c>
      <c r="C22" s="71">
        <v>28276.5</v>
      </c>
      <c r="D22" s="71">
        <v>95027.1</v>
      </c>
      <c r="E22" s="71">
        <v>380552.90700000006</v>
      </c>
      <c r="F22" s="71">
        <v>221290.65000000002</v>
      </c>
      <c r="G22" s="71">
        <v>98298.375</v>
      </c>
      <c r="H22" s="71">
        <v>266326.2</v>
      </c>
      <c r="I22" s="71">
        <v>319212.07500000001</v>
      </c>
      <c r="J22" s="71">
        <v>2900</v>
      </c>
      <c r="K22" s="71">
        <v>9933.5249999999996</v>
      </c>
      <c r="L22" s="71">
        <v>52778.000000000007</v>
      </c>
      <c r="M22" s="71">
        <v>58227.4</v>
      </c>
      <c r="N22" s="71">
        <v>47063.500000000007</v>
      </c>
      <c r="O22" s="71">
        <f t="shared" si="5"/>
        <v>1579886.2319999998</v>
      </c>
      <c r="P22" s="10"/>
    </row>
    <row r="23" spans="1:18" s="7" customFormat="1" x14ac:dyDescent="0.25">
      <c r="A23" s="65" t="s">
        <v>63</v>
      </c>
      <c r="B23" s="86" t="s">
        <v>64</v>
      </c>
      <c r="C23" s="70">
        <f t="shared" ref="C23:N23" si="6">SUM(C24:C58)</f>
        <v>2089438.9000000004</v>
      </c>
      <c r="D23" s="70">
        <f t="shared" si="6"/>
        <v>2245661.5750000002</v>
      </c>
      <c r="E23" s="70">
        <f t="shared" si="6"/>
        <v>6327025.0515000001</v>
      </c>
      <c r="F23" s="70">
        <f t="shared" si="6"/>
        <v>2300818.0750000002</v>
      </c>
      <c r="G23" s="70">
        <f t="shared" si="6"/>
        <v>2244671.9500000002</v>
      </c>
      <c r="H23" s="70">
        <f t="shared" si="6"/>
        <v>2167577.1700000004</v>
      </c>
      <c r="I23" s="70">
        <f t="shared" si="6"/>
        <v>2920059.5150000001</v>
      </c>
      <c r="J23" s="70">
        <f t="shared" si="6"/>
        <v>2006865.6375000002</v>
      </c>
      <c r="K23" s="70">
        <f t="shared" si="6"/>
        <v>1048284.6125000003</v>
      </c>
      <c r="L23" s="70">
        <f t="shared" si="6"/>
        <v>1133360.9700000002</v>
      </c>
      <c r="M23" s="70">
        <f t="shared" si="6"/>
        <v>1870710.7375</v>
      </c>
      <c r="N23" s="70">
        <f t="shared" si="6"/>
        <v>1763912.4674999998</v>
      </c>
      <c r="O23" s="70">
        <f>SUM(C23:N23)</f>
        <v>28118386.661500003</v>
      </c>
      <c r="P23" s="12"/>
    </row>
    <row r="24" spans="1:18" x14ac:dyDescent="0.25">
      <c r="A24" s="5" t="s">
        <v>364</v>
      </c>
      <c r="B24" s="87" t="s">
        <v>65</v>
      </c>
      <c r="C24" s="71">
        <v>0</v>
      </c>
      <c r="D24" s="71">
        <v>0</v>
      </c>
      <c r="E24" s="71">
        <v>5000</v>
      </c>
      <c r="F24" s="71">
        <v>0</v>
      </c>
      <c r="G24" s="71">
        <v>0</v>
      </c>
      <c r="H24" s="71">
        <v>5000</v>
      </c>
      <c r="I24" s="71">
        <v>0</v>
      </c>
      <c r="J24" s="71">
        <v>0</v>
      </c>
      <c r="K24" s="71">
        <v>5000</v>
      </c>
      <c r="L24" s="71">
        <v>0</v>
      </c>
      <c r="M24" s="71">
        <v>0</v>
      </c>
      <c r="N24" s="71">
        <v>0</v>
      </c>
      <c r="O24" s="71">
        <f>SUM(C24:N24)</f>
        <v>15000</v>
      </c>
      <c r="P24" s="10"/>
      <c r="Q24" s="54"/>
      <c r="R24" s="54"/>
    </row>
    <row r="25" spans="1:18" x14ac:dyDescent="0.25">
      <c r="A25" s="5" t="s">
        <v>66</v>
      </c>
      <c r="B25" s="87" t="s">
        <v>67</v>
      </c>
      <c r="C25" s="71">
        <v>593161.80000000005</v>
      </c>
      <c r="D25" s="71">
        <v>732291</v>
      </c>
      <c r="E25" s="71">
        <v>3532345.0364999999</v>
      </c>
      <c r="F25" s="71">
        <v>1372257.6</v>
      </c>
      <c r="G25" s="71">
        <v>616526.4</v>
      </c>
      <c r="H25" s="71">
        <v>430535.7</v>
      </c>
      <c r="I25" s="71">
        <v>1645263.9000000001</v>
      </c>
      <c r="J25" s="71">
        <v>962140.85000000009</v>
      </c>
      <c r="K25" s="71">
        <v>512516.4</v>
      </c>
      <c r="L25" s="71">
        <v>443919.30000000005</v>
      </c>
      <c r="M25" s="71">
        <v>562532.85000000009</v>
      </c>
      <c r="N25" s="71">
        <v>501782.60000000003</v>
      </c>
      <c r="O25" s="71">
        <f t="shared" ref="O25:O58" si="7">SUM(C25:N25)</f>
        <v>11905273.4365</v>
      </c>
      <c r="P25" s="10"/>
    </row>
    <row r="26" spans="1:18" x14ac:dyDescent="0.25">
      <c r="A26" s="5" t="s">
        <v>68</v>
      </c>
      <c r="B26" s="87" t="s">
        <v>69</v>
      </c>
      <c r="C26" s="71">
        <v>165516.75</v>
      </c>
      <c r="D26" s="71">
        <v>218927.1</v>
      </c>
      <c r="E26" s="71">
        <v>1491218.7150000001</v>
      </c>
      <c r="F26" s="71">
        <v>423240.30000000005</v>
      </c>
      <c r="G26" s="71">
        <v>200825.1</v>
      </c>
      <c r="H26" s="71">
        <v>168199.5</v>
      </c>
      <c r="I26" s="71">
        <v>571035.15</v>
      </c>
      <c r="J26" s="71">
        <v>327527.2</v>
      </c>
      <c r="K26" s="71">
        <v>134087.80000000002</v>
      </c>
      <c r="L26" s="71">
        <v>136305.40000000002</v>
      </c>
      <c r="M26" s="71">
        <v>187074.80000000002</v>
      </c>
      <c r="N26" s="71">
        <v>148733.20000000001</v>
      </c>
      <c r="O26" s="71">
        <f t="shared" si="7"/>
        <v>4172691.0150000001</v>
      </c>
      <c r="P26" s="10"/>
    </row>
    <row r="27" spans="1:18" x14ac:dyDescent="0.25">
      <c r="A27" s="5" t="s">
        <v>70</v>
      </c>
      <c r="B27" s="87" t="s">
        <v>71</v>
      </c>
      <c r="C27" s="71">
        <v>0</v>
      </c>
      <c r="D27" s="71">
        <v>0</v>
      </c>
      <c r="E27" s="71">
        <v>0</v>
      </c>
      <c r="F27" s="71">
        <v>0</v>
      </c>
      <c r="G27" s="71">
        <v>969989.47500000009</v>
      </c>
      <c r="H27" s="71">
        <v>1090272.75</v>
      </c>
      <c r="I27" s="71">
        <v>0</v>
      </c>
      <c r="J27" s="71">
        <v>0</v>
      </c>
      <c r="K27" s="71">
        <v>0</v>
      </c>
      <c r="L27" s="71">
        <v>0</v>
      </c>
      <c r="M27" s="71">
        <v>0</v>
      </c>
      <c r="N27" s="71">
        <v>0</v>
      </c>
      <c r="O27" s="71">
        <f t="shared" si="7"/>
        <v>2060262.2250000001</v>
      </c>
      <c r="P27" s="10"/>
    </row>
    <row r="28" spans="1:18" x14ac:dyDescent="0.25">
      <c r="A28" s="5" t="s">
        <v>365</v>
      </c>
      <c r="B28" s="87" t="s">
        <v>366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f t="shared" si="7"/>
        <v>0</v>
      </c>
      <c r="P28" s="10"/>
    </row>
    <row r="29" spans="1:18" x14ac:dyDescent="0.25">
      <c r="A29" s="5" t="s">
        <v>368</v>
      </c>
      <c r="B29" s="87" t="s">
        <v>369</v>
      </c>
      <c r="C29" s="71">
        <v>363018.60000000003</v>
      </c>
      <c r="D29" s="71">
        <v>431448.15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>
        <v>0</v>
      </c>
      <c r="K29" s="71">
        <v>0</v>
      </c>
      <c r="L29" s="71">
        <v>171066.5</v>
      </c>
      <c r="M29" s="71">
        <v>644982.80000000005</v>
      </c>
      <c r="N29" s="71">
        <v>640042.70000000007</v>
      </c>
      <c r="O29" s="71">
        <f t="shared" si="7"/>
        <v>2250558.75</v>
      </c>
      <c r="P29" s="10"/>
    </row>
    <row r="30" spans="1:18" x14ac:dyDescent="0.25">
      <c r="A30" s="5" t="s">
        <v>373</v>
      </c>
      <c r="B30" s="87" t="s">
        <v>374</v>
      </c>
      <c r="C30" s="71">
        <v>573148.80000000005</v>
      </c>
      <c r="D30" s="71">
        <v>477720.60000000003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f t="shared" si="7"/>
        <v>1050869.4000000001</v>
      </c>
      <c r="P30" s="10"/>
    </row>
    <row r="31" spans="1:18" x14ac:dyDescent="0.25">
      <c r="A31" s="5" t="s">
        <v>76</v>
      </c>
      <c r="B31" s="87" t="s">
        <v>77</v>
      </c>
      <c r="C31" s="71">
        <v>20081.775000000001</v>
      </c>
      <c r="D31" s="71">
        <v>19137.825000000001</v>
      </c>
      <c r="E31" s="71">
        <v>40970.474999999999</v>
      </c>
      <c r="F31" s="71">
        <v>17402.174999999999</v>
      </c>
      <c r="G31" s="71">
        <v>21604.275000000001</v>
      </c>
      <c r="H31" s="71">
        <v>25395.3</v>
      </c>
      <c r="I31" s="71">
        <v>42751.8</v>
      </c>
      <c r="J31" s="71">
        <v>52242.3</v>
      </c>
      <c r="K31" s="71">
        <v>18532.800000000003</v>
      </c>
      <c r="L31" s="71">
        <v>18042.75</v>
      </c>
      <c r="M31" s="71">
        <v>30769.200000000001</v>
      </c>
      <c r="N31" s="71">
        <v>28274.400000000001</v>
      </c>
      <c r="O31" s="71">
        <f t="shared" si="7"/>
        <v>335205.07500000001</v>
      </c>
      <c r="P31" s="10"/>
    </row>
    <row r="32" spans="1:18" x14ac:dyDescent="0.25">
      <c r="A32" s="5" t="s">
        <v>78</v>
      </c>
      <c r="B32" s="87" t="s">
        <v>79</v>
      </c>
      <c r="C32" s="71">
        <v>28714.350000000002</v>
      </c>
      <c r="D32" s="71">
        <v>26872.125</v>
      </c>
      <c r="E32" s="71">
        <v>69304.2</v>
      </c>
      <c r="F32" s="71">
        <v>28272.825000000001</v>
      </c>
      <c r="G32" s="71">
        <v>39432.75</v>
      </c>
      <c r="H32" s="71">
        <v>40285.35</v>
      </c>
      <c r="I32" s="71">
        <v>66761.625</v>
      </c>
      <c r="J32" s="71">
        <v>60468.65</v>
      </c>
      <c r="K32" s="71">
        <v>25334.100000000002</v>
      </c>
      <c r="L32" s="71">
        <v>24784.65</v>
      </c>
      <c r="M32" s="71">
        <v>37347.75</v>
      </c>
      <c r="N32" s="71">
        <v>35031.15</v>
      </c>
      <c r="O32" s="71">
        <f t="shared" si="7"/>
        <v>482609.52500000002</v>
      </c>
      <c r="P32" s="10"/>
    </row>
    <row r="33" spans="1:16" x14ac:dyDescent="0.25">
      <c r="A33" s="5" t="s">
        <v>370</v>
      </c>
      <c r="B33" s="87" t="s">
        <v>371</v>
      </c>
      <c r="C33" s="71">
        <v>18824.924999999999</v>
      </c>
      <c r="D33" s="71">
        <v>17593.275000000001</v>
      </c>
      <c r="E33" s="71">
        <v>61654.950000000004</v>
      </c>
      <c r="F33" s="71">
        <v>23703.225000000002</v>
      </c>
      <c r="G33" s="71">
        <v>17363.850000000002</v>
      </c>
      <c r="H33" s="71">
        <v>18631.725000000002</v>
      </c>
      <c r="I33" s="71">
        <v>41368.950000000004</v>
      </c>
      <c r="J33" s="71">
        <v>34500</v>
      </c>
      <c r="K33" s="71">
        <v>34500</v>
      </c>
      <c r="L33" s="71">
        <v>34500</v>
      </c>
      <c r="M33" s="71">
        <v>34500</v>
      </c>
      <c r="N33" s="71">
        <v>34500</v>
      </c>
      <c r="O33" s="71">
        <f t="shared" si="7"/>
        <v>371640.9</v>
      </c>
      <c r="P33" s="10"/>
    </row>
    <row r="34" spans="1:16" x14ac:dyDescent="0.25">
      <c r="A34" s="5" t="s">
        <v>82</v>
      </c>
      <c r="B34" s="87" t="s">
        <v>83</v>
      </c>
      <c r="C34" s="71">
        <v>5683.125</v>
      </c>
      <c r="D34" s="71">
        <v>8898.75</v>
      </c>
      <c r="E34" s="71">
        <v>29990.625</v>
      </c>
      <c r="F34" s="71">
        <v>7520.625</v>
      </c>
      <c r="G34" s="71">
        <v>6510</v>
      </c>
      <c r="H34" s="71">
        <v>5985</v>
      </c>
      <c r="I34" s="71">
        <v>6680.625</v>
      </c>
      <c r="J34" s="71">
        <v>7337.0000000000009</v>
      </c>
      <c r="K34" s="71">
        <v>4882.9000000000005</v>
      </c>
      <c r="L34" s="71">
        <v>4996.75</v>
      </c>
      <c r="M34" s="71">
        <v>7349.6500000000005</v>
      </c>
      <c r="N34" s="71">
        <v>3921.5000000000005</v>
      </c>
      <c r="O34" s="71">
        <f t="shared" si="7"/>
        <v>99756.549999999988</v>
      </c>
      <c r="P34" s="10"/>
    </row>
    <row r="35" spans="1:16" x14ac:dyDescent="0.25">
      <c r="A35" s="5" t="s">
        <v>84</v>
      </c>
      <c r="B35" s="87" t="s">
        <v>85</v>
      </c>
      <c r="C35" s="71">
        <v>118420.05</v>
      </c>
      <c r="D35" s="71">
        <v>124291.65000000001</v>
      </c>
      <c r="E35" s="71">
        <v>687710.1</v>
      </c>
      <c r="F35" s="71">
        <v>234549</v>
      </c>
      <c r="G35" s="71">
        <v>171446.1</v>
      </c>
      <c r="H35" s="71">
        <v>217693.35</v>
      </c>
      <c r="I35" s="71">
        <v>277042.5</v>
      </c>
      <c r="J35" s="71">
        <v>299967.09750000003</v>
      </c>
      <c r="K35" s="71">
        <v>150166.01250000001</v>
      </c>
      <c r="L35" s="71">
        <v>132577.83000000002</v>
      </c>
      <c r="M35" s="71">
        <v>183212.34750000003</v>
      </c>
      <c r="N35" s="71">
        <v>200027.67750000002</v>
      </c>
      <c r="O35" s="71">
        <f t="shared" si="7"/>
        <v>2797103.7150000008</v>
      </c>
      <c r="P35" s="67"/>
    </row>
    <row r="36" spans="1:16" x14ac:dyDescent="0.25">
      <c r="A36" s="5" t="s">
        <v>88</v>
      </c>
      <c r="B36" s="87" t="s">
        <v>89</v>
      </c>
      <c r="C36" s="71">
        <v>2749</v>
      </c>
      <c r="D36" s="71">
        <v>2749</v>
      </c>
      <c r="E36" s="71">
        <v>2749</v>
      </c>
      <c r="F36" s="71">
        <v>2749</v>
      </c>
      <c r="G36" s="71">
        <v>2749</v>
      </c>
      <c r="H36" s="71">
        <v>2749</v>
      </c>
      <c r="I36" s="71">
        <v>2749</v>
      </c>
      <c r="J36" s="71">
        <v>2749</v>
      </c>
      <c r="K36" s="71">
        <v>2749</v>
      </c>
      <c r="L36" s="71">
        <v>2749</v>
      </c>
      <c r="M36" s="71">
        <v>2749</v>
      </c>
      <c r="N36" s="71">
        <v>2749</v>
      </c>
      <c r="O36" s="71">
        <f t="shared" si="7"/>
        <v>32988</v>
      </c>
      <c r="P36" s="10"/>
    </row>
    <row r="37" spans="1:16" x14ac:dyDescent="0.25">
      <c r="A37" s="5" t="s">
        <v>90</v>
      </c>
      <c r="B37" s="87" t="s">
        <v>91</v>
      </c>
      <c r="C37" s="71">
        <v>4439</v>
      </c>
      <c r="D37" s="71">
        <v>4439</v>
      </c>
      <c r="E37" s="71">
        <v>4439</v>
      </c>
      <c r="F37" s="71">
        <v>4439</v>
      </c>
      <c r="G37" s="71">
        <v>4439</v>
      </c>
      <c r="H37" s="71">
        <v>4439</v>
      </c>
      <c r="I37" s="71">
        <v>4439</v>
      </c>
      <c r="J37" s="71">
        <v>4439</v>
      </c>
      <c r="K37" s="71">
        <v>4439</v>
      </c>
      <c r="L37" s="71">
        <v>4439</v>
      </c>
      <c r="M37" s="71">
        <v>4439</v>
      </c>
      <c r="N37" s="71">
        <v>4439</v>
      </c>
      <c r="O37" s="71">
        <f t="shared" si="7"/>
        <v>53268</v>
      </c>
      <c r="P37" s="62"/>
    </row>
    <row r="38" spans="1:16" x14ac:dyDescent="0.25">
      <c r="A38" s="5" t="s">
        <v>92</v>
      </c>
      <c r="B38" s="87" t="s">
        <v>93</v>
      </c>
      <c r="C38" s="71">
        <v>2429</v>
      </c>
      <c r="D38" s="71">
        <v>2429</v>
      </c>
      <c r="E38" s="71">
        <v>2429</v>
      </c>
      <c r="F38" s="71">
        <v>2429</v>
      </c>
      <c r="G38" s="71">
        <v>2429</v>
      </c>
      <c r="H38" s="71">
        <v>2429</v>
      </c>
      <c r="I38" s="71">
        <v>2429</v>
      </c>
      <c r="J38" s="71">
        <v>2429</v>
      </c>
      <c r="K38" s="71">
        <v>2429</v>
      </c>
      <c r="L38" s="71">
        <v>2429</v>
      </c>
      <c r="M38" s="71">
        <v>2429</v>
      </c>
      <c r="N38" s="71">
        <v>2429</v>
      </c>
      <c r="O38" s="71">
        <f t="shared" si="7"/>
        <v>29148</v>
      </c>
      <c r="P38" s="10"/>
    </row>
    <row r="39" spans="1:16" x14ac:dyDescent="0.25">
      <c r="A39" s="5" t="s">
        <v>94</v>
      </c>
      <c r="B39" s="87" t="s">
        <v>95</v>
      </c>
      <c r="C39" s="71">
        <v>1612</v>
      </c>
      <c r="D39" s="71">
        <v>1612</v>
      </c>
      <c r="E39" s="71">
        <v>1612</v>
      </c>
      <c r="F39" s="71">
        <v>1612</v>
      </c>
      <c r="G39" s="71">
        <v>1612</v>
      </c>
      <c r="H39" s="71">
        <v>1612</v>
      </c>
      <c r="I39" s="71">
        <v>1612</v>
      </c>
      <c r="J39" s="71">
        <v>1612</v>
      </c>
      <c r="K39" s="71">
        <v>1612</v>
      </c>
      <c r="L39" s="71">
        <v>1612</v>
      </c>
      <c r="M39" s="71">
        <v>1612</v>
      </c>
      <c r="N39" s="71">
        <v>1612</v>
      </c>
      <c r="O39" s="71">
        <f t="shared" si="7"/>
        <v>19344</v>
      </c>
      <c r="P39" s="10"/>
    </row>
    <row r="40" spans="1:16" x14ac:dyDescent="0.25">
      <c r="A40" s="5" t="s">
        <v>96</v>
      </c>
      <c r="B40" s="87" t="s">
        <v>97</v>
      </c>
      <c r="C40" s="71">
        <v>1936</v>
      </c>
      <c r="D40" s="71">
        <v>1936</v>
      </c>
      <c r="E40" s="71">
        <v>1936</v>
      </c>
      <c r="F40" s="71">
        <v>1936</v>
      </c>
      <c r="G40" s="71">
        <v>1936</v>
      </c>
      <c r="H40" s="71">
        <v>1936</v>
      </c>
      <c r="I40" s="71">
        <v>1936</v>
      </c>
      <c r="J40" s="71">
        <v>1936</v>
      </c>
      <c r="K40" s="71">
        <v>1936</v>
      </c>
      <c r="L40" s="71">
        <v>1936</v>
      </c>
      <c r="M40" s="71">
        <v>1936</v>
      </c>
      <c r="N40" s="71">
        <v>1936</v>
      </c>
      <c r="O40" s="71">
        <f t="shared" si="7"/>
        <v>23232</v>
      </c>
      <c r="P40" s="10"/>
    </row>
    <row r="41" spans="1:16" x14ac:dyDescent="0.25">
      <c r="A41" s="5" t="s">
        <v>98</v>
      </c>
      <c r="B41" s="87" t="s">
        <v>99</v>
      </c>
      <c r="C41" s="71">
        <v>2258</v>
      </c>
      <c r="D41" s="71">
        <v>2258</v>
      </c>
      <c r="E41" s="71">
        <v>2258</v>
      </c>
      <c r="F41" s="71">
        <v>2258</v>
      </c>
      <c r="G41" s="71">
        <v>2258</v>
      </c>
      <c r="H41" s="71">
        <v>2258</v>
      </c>
      <c r="I41" s="71">
        <v>2258</v>
      </c>
      <c r="J41" s="71">
        <v>2258</v>
      </c>
      <c r="K41" s="71">
        <v>2258</v>
      </c>
      <c r="L41" s="71">
        <v>2258</v>
      </c>
      <c r="M41" s="71">
        <v>2258</v>
      </c>
      <c r="N41" s="71">
        <v>2258</v>
      </c>
      <c r="O41" s="71">
        <f t="shared" si="7"/>
        <v>27096</v>
      </c>
      <c r="P41" s="10"/>
    </row>
    <row r="42" spans="1:16" x14ac:dyDescent="0.25">
      <c r="A42" s="5" t="s">
        <v>102</v>
      </c>
      <c r="B42" s="87" t="s">
        <v>103</v>
      </c>
      <c r="C42" s="71">
        <v>967</v>
      </c>
      <c r="D42" s="71">
        <v>967</v>
      </c>
      <c r="E42" s="71">
        <v>967</v>
      </c>
      <c r="F42" s="71">
        <v>967</v>
      </c>
      <c r="G42" s="71">
        <v>967</v>
      </c>
      <c r="H42" s="71">
        <v>967</v>
      </c>
      <c r="I42" s="71">
        <v>967</v>
      </c>
      <c r="J42" s="71">
        <v>967</v>
      </c>
      <c r="K42" s="71">
        <v>967</v>
      </c>
      <c r="L42" s="71">
        <v>967</v>
      </c>
      <c r="M42" s="71">
        <v>967</v>
      </c>
      <c r="N42" s="71">
        <v>967</v>
      </c>
      <c r="O42" s="71">
        <f t="shared" si="7"/>
        <v>11604</v>
      </c>
      <c r="P42" s="10"/>
    </row>
    <row r="43" spans="1:16" x14ac:dyDescent="0.25">
      <c r="A43" s="5" t="s">
        <v>104</v>
      </c>
      <c r="B43" s="87" t="s">
        <v>105</v>
      </c>
      <c r="C43" s="71">
        <v>3923</v>
      </c>
      <c r="D43" s="71">
        <v>3923</v>
      </c>
      <c r="E43" s="71">
        <v>3923</v>
      </c>
      <c r="F43" s="71">
        <v>3923</v>
      </c>
      <c r="G43" s="71">
        <v>3923</v>
      </c>
      <c r="H43" s="71">
        <v>3923</v>
      </c>
      <c r="I43" s="71">
        <v>3923</v>
      </c>
      <c r="J43" s="71">
        <v>3923</v>
      </c>
      <c r="K43" s="71">
        <v>3923</v>
      </c>
      <c r="L43" s="71">
        <v>3923</v>
      </c>
      <c r="M43" s="71">
        <v>3923</v>
      </c>
      <c r="N43" s="71">
        <v>3923</v>
      </c>
      <c r="O43" s="71">
        <f t="shared" si="7"/>
        <v>47076</v>
      </c>
      <c r="P43" s="10"/>
    </row>
    <row r="44" spans="1:16" x14ac:dyDescent="0.25">
      <c r="A44" s="5" t="s">
        <v>106</v>
      </c>
      <c r="B44" s="87" t="s">
        <v>107</v>
      </c>
      <c r="C44" s="71">
        <v>3549</v>
      </c>
      <c r="D44" s="71">
        <v>3549</v>
      </c>
      <c r="E44" s="71">
        <v>3549</v>
      </c>
      <c r="F44" s="71">
        <v>3549</v>
      </c>
      <c r="G44" s="71">
        <v>3549</v>
      </c>
      <c r="H44" s="71">
        <v>3549</v>
      </c>
      <c r="I44" s="71">
        <v>3549</v>
      </c>
      <c r="J44" s="71">
        <v>3549</v>
      </c>
      <c r="K44" s="71">
        <v>3549</v>
      </c>
      <c r="L44" s="71">
        <v>3549</v>
      </c>
      <c r="M44" s="71">
        <v>3549</v>
      </c>
      <c r="N44" s="71">
        <v>3549</v>
      </c>
      <c r="O44" s="71">
        <f t="shared" si="7"/>
        <v>42588</v>
      </c>
      <c r="P44" s="10"/>
    </row>
    <row r="45" spans="1:16" x14ac:dyDescent="0.25">
      <c r="A45" s="5" t="s">
        <v>108</v>
      </c>
      <c r="B45" s="87" t="s">
        <v>109</v>
      </c>
      <c r="C45" s="71">
        <v>1936</v>
      </c>
      <c r="D45" s="71">
        <v>1936</v>
      </c>
      <c r="E45" s="71">
        <v>1936</v>
      </c>
      <c r="F45" s="71">
        <v>1936</v>
      </c>
      <c r="G45" s="71">
        <v>1936</v>
      </c>
      <c r="H45" s="71">
        <v>1936</v>
      </c>
      <c r="I45" s="71">
        <v>1936</v>
      </c>
      <c r="J45" s="71">
        <v>1936</v>
      </c>
      <c r="K45" s="71">
        <v>1936</v>
      </c>
      <c r="L45" s="71">
        <v>1936</v>
      </c>
      <c r="M45" s="71">
        <v>1936</v>
      </c>
      <c r="N45" s="71">
        <v>1936</v>
      </c>
      <c r="O45" s="71">
        <f t="shared" si="7"/>
        <v>23232</v>
      </c>
      <c r="P45" s="10"/>
    </row>
    <row r="46" spans="1:16" x14ac:dyDescent="0.25">
      <c r="A46" s="5" t="s">
        <v>110</v>
      </c>
      <c r="B46" s="87" t="s">
        <v>111</v>
      </c>
      <c r="C46" s="71">
        <v>1612</v>
      </c>
      <c r="D46" s="71">
        <v>1612</v>
      </c>
      <c r="E46" s="71">
        <v>1612</v>
      </c>
      <c r="F46" s="71">
        <v>1612</v>
      </c>
      <c r="G46" s="71">
        <v>1612</v>
      </c>
      <c r="H46" s="71">
        <v>1612</v>
      </c>
      <c r="I46" s="71">
        <v>1612</v>
      </c>
      <c r="J46" s="71">
        <v>1612</v>
      </c>
      <c r="K46" s="71">
        <v>1612</v>
      </c>
      <c r="L46" s="71">
        <v>1612</v>
      </c>
      <c r="M46" s="71">
        <v>1612</v>
      </c>
      <c r="N46" s="71">
        <v>1612</v>
      </c>
      <c r="O46" s="71">
        <f t="shared" si="7"/>
        <v>19344</v>
      </c>
      <c r="P46" s="10"/>
    </row>
    <row r="47" spans="1:16" x14ac:dyDescent="0.25">
      <c r="A47" s="5" t="s">
        <v>112</v>
      </c>
      <c r="B47" s="87" t="s">
        <v>113</v>
      </c>
      <c r="C47" s="71">
        <v>2319</v>
      </c>
      <c r="D47" s="71">
        <v>2319</v>
      </c>
      <c r="E47" s="71">
        <v>2319</v>
      </c>
      <c r="F47" s="71">
        <v>2319</v>
      </c>
      <c r="G47" s="71">
        <v>2319</v>
      </c>
      <c r="H47" s="71">
        <v>2319</v>
      </c>
      <c r="I47" s="71">
        <v>2319</v>
      </c>
      <c r="J47" s="71">
        <v>2319</v>
      </c>
      <c r="K47" s="71">
        <v>2319</v>
      </c>
      <c r="L47" s="71">
        <v>2319</v>
      </c>
      <c r="M47" s="71">
        <v>2319</v>
      </c>
      <c r="N47" s="71">
        <v>2319</v>
      </c>
      <c r="O47" s="71">
        <f t="shared" si="7"/>
        <v>27828</v>
      </c>
      <c r="P47" s="10"/>
    </row>
    <row r="48" spans="1:16" x14ac:dyDescent="0.25">
      <c r="A48" s="5" t="s">
        <v>114</v>
      </c>
      <c r="B48" s="87" t="s">
        <v>115</v>
      </c>
      <c r="C48" s="71">
        <v>6353.55</v>
      </c>
      <c r="D48" s="71">
        <v>6353.55</v>
      </c>
      <c r="E48" s="71">
        <v>6353.55</v>
      </c>
      <c r="F48" s="71">
        <v>6353.55</v>
      </c>
      <c r="G48" s="71">
        <v>6353.55</v>
      </c>
      <c r="H48" s="71">
        <v>6353.55</v>
      </c>
      <c r="I48" s="71">
        <v>6353.55</v>
      </c>
      <c r="J48" s="71">
        <v>6353.55</v>
      </c>
      <c r="K48" s="71">
        <v>6353.55</v>
      </c>
      <c r="L48" s="71">
        <v>6353.55</v>
      </c>
      <c r="M48" s="71">
        <v>6353.55</v>
      </c>
      <c r="N48" s="71">
        <v>6353.55</v>
      </c>
      <c r="O48" s="71">
        <f t="shared" si="7"/>
        <v>76242.60000000002</v>
      </c>
      <c r="P48" s="10"/>
    </row>
    <row r="49" spans="1:16" x14ac:dyDescent="0.25">
      <c r="A49" s="5" t="s">
        <v>118</v>
      </c>
      <c r="B49" s="87" t="s">
        <v>119</v>
      </c>
      <c r="C49" s="71">
        <v>1368</v>
      </c>
      <c r="D49" s="71">
        <v>1368</v>
      </c>
      <c r="E49" s="71">
        <v>1368</v>
      </c>
      <c r="F49" s="71">
        <v>1368</v>
      </c>
      <c r="G49" s="71">
        <v>1368</v>
      </c>
      <c r="H49" s="71">
        <v>1368</v>
      </c>
      <c r="I49" s="71">
        <v>1368</v>
      </c>
      <c r="J49" s="71">
        <v>1368</v>
      </c>
      <c r="K49" s="71">
        <v>1368</v>
      </c>
      <c r="L49" s="71">
        <v>1368</v>
      </c>
      <c r="M49" s="71">
        <v>1368</v>
      </c>
      <c r="N49" s="71">
        <v>1368</v>
      </c>
      <c r="O49" s="71">
        <f t="shared" si="7"/>
        <v>16416</v>
      </c>
      <c r="P49" s="10"/>
    </row>
    <row r="50" spans="1:16" x14ac:dyDescent="0.25">
      <c r="A50" s="5" t="s">
        <v>120</v>
      </c>
      <c r="B50" s="87" t="s">
        <v>380</v>
      </c>
      <c r="C50" s="71">
        <v>3923</v>
      </c>
      <c r="D50" s="71">
        <v>3923</v>
      </c>
      <c r="E50" s="71">
        <v>3923</v>
      </c>
      <c r="F50" s="71">
        <v>3923</v>
      </c>
      <c r="G50" s="71">
        <v>3923</v>
      </c>
      <c r="H50" s="71">
        <v>3923</v>
      </c>
      <c r="I50" s="71">
        <v>3923</v>
      </c>
      <c r="J50" s="71">
        <v>3923</v>
      </c>
      <c r="K50" s="71">
        <v>3923</v>
      </c>
      <c r="L50" s="71">
        <v>3923</v>
      </c>
      <c r="M50" s="71">
        <v>3923</v>
      </c>
      <c r="N50" s="71">
        <v>3923</v>
      </c>
      <c r="O50" s="71">
        <f t="shared" si="7"/>
        <v>47076</v>
      </c>
      <c r="P50" s="10"/>
    </row>
    <row r="51" spans="1:16" x14ac:dyDescent="0.25">
      <c r="A51" s="5" t="s">
        <v>359</v>
      </c>
      <c r="B51" s="87" t="s">
        <v>122</v>
      </c>
      <c r="C51" s="71">
        <v>8848</v>
      </c>
      <c r="D51" s="71">
        <v>8848</v>
      </c>
      <c r="E51" s="71">
        <v>8848</v>
      </c>
      <c r="F51" s="71">
        <v>8848</v>
      </c>
      <c r="G51" s="71">
        <v>8848</v>
      </c>
      <c r="H51" s="71">
        <v>8848</v>
      </c>
      <c r="I51" s="71">
        <v>8848</v>
      </c>
      <c r="J51" s="71">
        <v>8848</v>
      </c>
      <c r="K51" s="71">
        <v>8848</v>
      </c>
      <c r="L51" s="71">
        <v>8848</v>
      </c>
      <c r="M51" s="71">
        <v>8848</v>
      </c>
      <c r="N51" s="71">
        <v>8848</v>
      </c>
      <c r="O51" s="71">
        <f t="shared" si="7"/>
        <v>106176</v>
      </c>
      <c r="P51" s="10"/>
    </row>
    <row r="52" spans="1:16" x14ac:dyDescent="0.25">
      <c r="A52" s="5" t="s">
        <v>123</v>
      </c>
      <c r="B52" s="87" t="s">
        <v>124</v>
      </c>
      <c r="C52" s="71">
        <v>381</v>
      </c>
      <c r="D52" s="71">
        <v>381</v>
      </c>
      <c r="E52" s="71">
        <v>381</v>
      </c>
      <c r="F52" s="71">
        <v>381</v>
      </c>
      <c r="G52" s="71">
        <v>381</v>
      </c>
      <c r="H52" s="71">
        <v>381</v>
      </c>
      <c r="I52" s="71">
        <v>381</v>
      </c>
      <c r="J52" s="71">
        <v>381</v>
      </c>
      <c r="K52" s="71">
        <v>381</v>
      </c>
      <c r="L52" s="71">
        <v>381</v>
      </c>
      <c r="M52" s="71">
        <v>381</v>
      </c>
      <c r="N52" s="71">
        <v>381</v>
      </c>
      <c r="O52" s="71">
        <f t="shared" si="7"/>
        <v>4572</v>
      </c>
      <c r="P52" s="10"/>
    </row>
    <row r="53" spans="1:16" x14ac:dyDescent="0.25">
      <c r="A53" s="5" t="s">
        <v>125</v>
      </c>
      <c r="B53" s="87" t="s">
        <v>126</v>
      </c>
      <c r="C53" s="71">
        <v>5000</v>
      </c>
      <c r="D53" s="71">
        <v>5000</v>
      </c>
      <c r="E53" s="71">
        <v>5000</v>
      </c>
      <c r="F53" s="71">
        <v>5000</v>
      </c>
      <c r="G53" s="71">
        <v>5000</v>
      </c>
      <c r="H53" s="71">
        <v>5000</v>
      </c>
      <c r="I53" s="71">
        <v>5000</v>
      </c>
      <c r="J53" s="71">
        <v>5000</v>
      </c>
      <c r="K53" s="71">
        <v>5000</v>
      </c>
      <c r="L53" s="71">
        <v>5000</v>
      </c>
      <c r="M53" s="71">
        <v>5000</v>
      </c>
      <c r="N53" s="71">
        <v>5000</v>
      </c>
      <c r="O53" s="71">
        <f t="shared" si="7"/>
        <v>60000</v>
      </c>
      <c r="P53" s="10"/>
    </row>
    <row r="54" spans="1:16" x14ac:dyDescent="0.25">
      <c r="A54" s="5" t="s">
        <v>131</v>
      </c>
      <c r="B54" s="87" t="s">
        <v>132</v>
      </c>
      <c r="C54" s="71">
        <v>4966.5</v>
      </c>
      <c r="D54" s="71">
        <v>6596.1</v>
      </c>
      <c r="E54" s="71">
        <v>2768.85</v>
      </c>
      <c r="F54" s="71">
        <v>1211.7</v>
      </c>
      <c r="G54" s="71">
        <v>19178.25</v>
      </c>
      <c r="H54" s="71">
        <v>4579.57</v>
      </c>
      <c r="I54" s="71">
        <v>2749.69</v>
      </c>
      <c r="J54" s="71">
        <v>2749.69</v>
      </c>
      <c r="K54" s="71">
        <v>6300</v>
      </c>
      <c r="L54" s="71">
        <v>18981.740000000002</v>
      </c>
      <c r="M54" s="71">
        <v>2749.69</v>
      </c>
      <c r="N54" s="71">
        <v>2749.69</v>
      </c>
      <c r="O54" s="71">
        <f t="shared" si="7"/>
        <v>75581.470000000016</v>
      </c>
      <c r="P54" s="10"/>
    </row>
    <row r="55" spans="1:16" x14ac:dyDescent="0.25">
      <c r="A55" s="14" t="s">
        <v>137</v>
      </c>
      <c r="B55" s="87" t="s">
        <v>138</v>
      </c>
      <c r="C55" s="71">
        <v>117381.07500000001</v>
      </c>
      <c r="D55" s="71">
        <v>108445.57500000001</v>
      </c>
      <c r="E55" s="71">
        <v>299544.52500000002</v>
      </c>
      <c r="F55" s="71">
        <v>117187.875</v>
      </c>
      <c r="G55" s="71">
        <v>114652.125</v>
      </c>
      <c r="H55" s="71">
        <v>101695.65000000001</v>
      </c>
      <c r="I55" s="71">
        <v>177925.125</v>
      </c>
      <c r="J55" s="71">
        <v>187410.30000000002</v>
      </c>
      <c r="K55" s="71">
        <v>84442.05</v>
      </c>
      <c r="L55" s="71">
        <v>75663.5</v>
      </c>
      <c r="M55" s="71">
        <v>107669.1</v>
      </c>
      <c r="N55" s="71">
        <v>96327.000000000015</v>
      </c>
      <c r="O55" s="71">
        <f t="shared" si="7"/>
        <v>1588343.9000000001</v>
      </c>
      <c r="P55" s="52"/>
    </row>
    <row r="56" spans="1:16" x14ac:dyDescent="0.25">
      <c r="A56" s="14" t="s">
        <v>141</v>
      </c>
      <c r="B56" s="87" t="s">
        <v>142</v>
      </c>
      <c r="C56" s="71">
        <v>18912.600000000002</v>
      </c>
      <c r="D56" s="71">
        <v>13216.875</v>
      </c>
      <c r="E56" s="71">
        <v>48578.25</v>
      </c>
      <c r="F56" s="71">
        <v>19870.2</v>
      </c>
      <c r="G56" s="71">
        <v>11541.075000000001</v>
      </c>
      <c r="H56" s="71">
        <v>3700.7250000000004</v>
      </c>
      <c r="I56" s="71">
        <v>32877.599999999999</v>
      </c>
      <c r="J56" s="71">
        <v>16920</v>
      </c>
      <c r="K56" s="71">
        <v>16920</v>
      </c>
      <c r="L56" s="71">
        <v>16920</v>
      </c>
      <c r="M56" s="71">
        <v>16920</v>
      </c>
      <c r="N56" s="71">
        <v>16920</v>
      </c>
      <c r="O56" s="71">
        <f t="shared" si="7"/>
        <v>233297.32500000001</v>
      </c>
      <c r="P56" s="10"/>
    </row>
    <row r="57" spans="1:16" x14ac:dyDescent="0.25">
      <c r="A57" s="5" t="s">
        <v>362</v>
      </c>
      <c r="B57" s="88" t="s">
        <v>363</v>
      </c>
      <c r="C57" s="71">
        <v>0</v>
      </c>
      <c r="D57" s="71">
        <v>0</v>
      </c>
      <c r="E57" s="71">
        <v>2336.7750000000001</v>
      </c>
      <c r="F57" s="71">
        <v>0</v>
      </c>
      <c r="G57" s="71">
        <v>0</v>
      </c>
      <c r="H57" s="71">
        <v>0</v>
      </c>
      <c r="I57" s="71">
        <v>0</v>
      </c>
      <c r="J57" s="71">
        <v>0</v>
      </c>
      <c r="K57" s="71">
        <v>0</v>
      </c>
      <c r="L57" s="71">
        <v>0</v>
      </c>
      <c r="M57" s="71">
        <v>0</v>
      </c>
      <c r="N57" s="71">
        <v>0</v>
      </c>
      <c r="O57" s="71">
        <f t="shared" si="7"/>
        <v>2336.7750000000001</v>
      </c>
      <c r="P57" s="10"/>
    </row>
    <row r="58" spans="1:16" x14ac:dyDescent="0.25">
      <c r="A58" s="5" t="s">
        <v>375</v>
      </c>
      <c r="B58" s="13" t="s">
        <v>376</v>
      </c>
      <c r="C58" s="71">
        <v>6006</v>
      </c>
      <c r="D58" s="71">
        <v>4620</v>
      </c>
      <c r="E58" s="71"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1">
        <v>0</v>
      </c>
      <c r="M58" s="71">
        <v>0</v>
      </c>
      <c r="N58" s="71">
        <v>0</v>
      </c>
      <c r="O58" s="71">
        <f t="shared" si="7"/>
        <v>10626</v>
      </c>
      <c r="P58" s="10"/>
    </row>
    <row r="59" spans="1:16" s="7" customFormat="1" x14ac:dyDescent="0.25">
      <c r="A59" s="68" t="s">
        <v>146</v>
      </c>
      <c r="B59" s="89" t="s">
        <v>147</v>
      </c>
      <c r="C59" s="70">
        <v>0</v>
      </c>
      <c r="D59" s="70">
        <v>0</v>
      </c>
      <c r="E59" s="70">
        <v>0</v>
      </c>
      <c r="F59" s="70">
        <v>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f>SUM(C59:N59)</f>
        <v>0</v>
      </c>
      <c r="P59" s="12"/>
    </row>
    <row r="60" spans="1:16" s="7" customFormat="1" x14ac:dyDescent="0.25">
      <c r="A60" s="65" t="s">
        <v>148</v>
      </c>
      <c r="B60" s="86" t="s">
        <v>149</v>
      </c>
      <c r="C60" s="70">
        <f>SUM(C61)</f>
        <v>4000</v>
      </c>
      <c r="D60" s="70">
        <f t="shared" ref="D60:N60" si="8">SUM(D61)</f>
        <v>4000</v>
      </c>
      <c r="E60" s="70">
        <f>SUM(E61)</f>
        <v>4000</v>
      </c>
      <c r="F60" s="70">
        <f>SUM(F61)</f>
        <v>4000</v>
      </c>
      <c r="G60" s="70">
        <f t="shared" si="8"/>
        <v>4000</v>
      </c>
      <c r="H60" s="70">
        <f t="shared" si="8"/>
        <v>4000</v>
      </c>
      <c r="I60" s="70">
        <f t="shared" si="8"/>
        <v>4000</v>
      </c>
      <c r="J60" s="70">
        <f t="shared" si="8"/>
        <v>4000</v>
      </c>
      <c r="K60" s="70">
        <f t="shared" si="8"/>
        <v>4000</v>
      </c>
      <c r="L60" s="70">
        <f t="shared" si="8"/>
        <v>4000</v>
      </c>
      <c r="M60" s="70">
        <f t="shared" si="8"/>
        <v>4000</v>
      </c>
      <c r="N60" s="70">
        <f t="shared" si="8"/>
        <v>4000</v>
      </c>
      <c r="O60" s="70">
        <f t="shared" ref="O60:O72" si="9">SUM(C60:N60)</f>
        <v>48000</v>
      </c>
      <c r="P60" s="12"/>
    </row>
    <row r="61" spans="1:16" x14ac:dyDescent="0.25">
      <c r="A61" s="14" t="s">
        <v>150</v>
      </c>
      <c r="B61" s="90" t="s">
        <v>151</v>
      </c>
      <c r="C61" s="71">
        <v>4000</v>
      </c>
      <c r="D61" s="71">
        <v>4000</v>
      </c>
      <c r="E61" s="71">
        <v>4000</v>
      </c>
      <c r="F61" s="71">
        <v>4000</v>
      </c>
      <c r="G61" s="71">
        <v>4000</v>
      </c>
      <c r="H61" s="71">
        <v>4000</v>
      </c>
      <c r="I61" s="71">
        <v>4000</v>
      </c>
      <c r="J61" s="71">
        <v>4000</v>
      </c>
      <c r="K61" s="71">
        <v>4000</v>
      </c>
      <c r="L61" s="71">
        <v>4000</v>
      </c>
      <c r="M61" s="71">
        <v>4000</v>
      </c>
      <c r="N61" s="71">
        <v>4000</v>
      </c>
      <c r="O61" s="71">
        <f>SUM(C61:N61)</f>
        <v>48000</v>
      </c>
      <c r="P61" s="10"/>
    </row>
    <row r="62" spans="1:16" s="7" customFormat="1" x14ac:dyDescent="0.25">
      <c r="A62" s="65" t="s">
        <v>154</v>
      </c>
      <c r="B62" s="86" t="s">
        <v>155</v>
      </c>
      <c r="C62" s="70">
        <f>SUM(C63:C72)</f>
        <v>214809.52499999999</v>
      </c>
      <c r="D62" s="70">
        <f t="shared" ref="D62:N62" si="10">SUM(D63:D72)</f>
        <v>225754.72500000001</v>
      </c>
      <c r="E62" s="70">
        <f t="shared" si="10"/>
        <v>946930.03650000005</v>
      </c>
      <c r="F62" s="70">
        <f t="shared" si="10"/>
        <v>506135.17500000005</v>
      </c>
      <c r="G62" s="70">
        <f t="shared" si="10"/>
        <v>432653.90700000001</v>
      </c>
      <c r="H62" s="70">
        <f>SUM(H63:H72)</f>
        <v>406850.66100000008</v>
      </c>
      <c r="I62" s="70">
        <f t="shared" si="10"/>
        <v>916322.92500000005</v>
      </c>
      <c r="J62" s="70">
        <f t="shared" si="10"/>
        <v>714281.88762000029</v>
      </c>
      <c r="K62" s="70">
        <f t="shared" si="10"/>
        <v>282109.78600000002</v>
      </c>
      <c r="L62" s="70">
        <f t="shared" si="10"/>
        <v>122776.22750000001</v>
      </c>
      <c r="M62" s="70">
        <f t="shared" si="10"/>
        <v>235899.13250000001</v>
      </c>
      <c r="N62" s="70">
        <f t="shared" si="10"/>
        <v>237672.91500000001</v>
      </c>
      <c r="O62" s="70">
        <f>SUM(C62:N62)</f>
        <v>5242196.9031200008</v>
      </c>
      <c r="P62" s="12"/>
    </row>
    <row r="63" spans="1:16" x14ac:dyDescent="0.25">
      <c r="A63" s="5" t="s">
        <v>156</v>
      </c>
      <c r="B63" s="87" t="s">
        <v>67</v>
      </c>
      <c r="C63" s="71">
        <v>363.82499999999999</v>
      </c>
      <c r="D63" s="71">
        <v>5053.125</v>
      </c>
      <c r="E63" s="71">
        <v>12095.874</v>
      </c>
      <c r="F63" s="71">
        <v>7316.9250000000002</v>
      </c>
      <c r="G63" s="71">
        <v>79.8</v>
      </c>
      <c r="H63" s="71">
        <v>5416.95</v>
      </c>
      <c r="I63" s="71">
        <v>8650.9500000000007</v>
      </c>
      <c r="J63" s="71">
        <v>9091.1620800000019</v>
      </c>
      <c r="K63" s="71">
        <v>6787.5192000000015</v>
      </c>
      <c r="L63" s="71">
        <v>1306.8000000000002</v>
      </c>
      <c r="M63" s="71">
        <v>316.8</v>
      </c>
      <c r="N63" s="71">
        <v>198.00000000000003</v>
      </c>
      <c r="O63" s="71">
        <f t="shared" si="9"/>
        <v>56677.730280000011</v>
      </c>
      <c r="P63" s="10"/>
    </row>
    <row r="64" spans="1:16" x14ac:dyDescent="0.25">
      <c r="A64" s="5" t="s">
        <v>157</v>
      </c>
      <c r="B64" s="87" t="s">
        <v>69</v>
      </c>
      <c r="C64" s="71">
        <v>1062.075</v>
      </c>
      <c r="D64" s="71">
        <v>6792.4500000000007</v>
      </c>
      <c r="E64" s="71">
        <v>8961.1409999999996</v>
      </c>
      <c r="F64" s="71">
        <v>7878.1500000000005</v>
      </c>
      <c r="G64" s="71">
        <v>81.900000000000006</v>
      </c>
      <c r="H64" s="71">
        <v>6633.9000000000005</v>
      </c>
      <c r="I64" s="71">
        <v>8950.2000000000007</v>
      </c>
      <c r="J64" s="71">
        <v>3126.3724800000009</v>
      </c>
      <c r="K64" s="71">
        <v>1535.2722000000003</v>
      </c>
      <c r="L64" s="71">
        <v>2851.2000000000003</v>
      </c>
      <c r="M64" s="71">
        <v>52.800000000000004</v>
      </c>
      <c r="N64" s="71">
        <v>105.60000000000001</v>
      </c>
      <c r="O64" s="71">
        <f t="shared" si="9"/>
        <v>48031.060680000002</v>
      </c>
      <c r="P64" s="10"/>
    </row>
    <row r="65" spans="1:17" x14ac:dyDescent="0.25">
      <c r="A65" s="5" t="s">
        <v>158</v>
      </c>
      <c r="B65" s="87" t="s">
        <v>60</v>
      </c>
      <c r="C65" s="71">
        <v>7590.4500000000007</v>
      </c>
      <c r="D65" s="71">
        <v>5949.3</v>
      </c>
      <c r="E65" s="71">
        <v>15609.972</v>
      </c>
      <c r="F65" s="71">
        <v>5518.8</v>
      </c>
      <c r="G65" s="71">
        <v>6353.55</v>
      </c>
      <c r="H65" s="71">
        <v>5036.8500000000004</v>
      </c>
      <c r="I65" s="71">
        <v>11469.675000000001</v>
      </c>
      <c r="J65" s="71">
        <v>34352.700480000007</v>
      </c>
      <c r="K65" s="71">
        <v>26703.207300000005</v>
      </c>
      <c r="L65" s="71">
        <v>9839.5</v>
      </c>
      <c r="M65" s="71">
        <v>5166.7000000000007</v>
      </c>
      <c r="N65" s="71">
        <v>6294.2000000000007</v>
      </c>
      <c r="O65" s="71">
        <f t="shared" si="9"/>
        <v>139884.90478000004</v>
      </c>
      <c r="P65" s="10"/>
    </row>
    <row r="66" spans="1:17" x14ac:dyDescent="0.25">
      <c r="A66" s="5" t="s">
        <v>159</v>
      </c>
      <c r="B66" s="87" t="s">
        <v>160</v>
      </c>
      <c r="C66" s="71">
        <v>46604.25</v>
      </c>
      <c r="D66" s="71">
        <v>27179.25</v>
      </c>
      <c r="E66" s="71">
        <v>65346.75</v>
      </c>
      <c r="F66" s="71">
        <v>27016.5</v>
      </c>
      <c r="G66" s="71">
        <v>22338.75</v>
      </c>
      <c r="H66" s="71">
        <v>30770.25</v>
      </c>
      <c r="I66" s="71">
        <v>39821.25</v>
      </c>
      <c r="J66" s="71">
        <v>23036.737499999999</v>
      </c>
      <c r="K66" s="71">
        <v>10527.772500000001</v>
      </c>
      <c r="L66" s="71">
        <v>17466.907500000001</v>
      </c>
      <c r="M66" s="71">
        <v>41439.667500000003</v>
      </c>
      <c r="N66" s="71">
        <v>50669.797500000008</v>
      </c>
      <c r="O66" s="71">
        <f t="shared" si="9"/>
        <v>402217.88249999995</v>
      </c>
      <c r="P66" s="10"/>
    </row>
    <row r="67" spans="1:17" x14ac:dyDescent="0.25">
      <c r="A67" s="5" t="s">
        <v>161</v>
      </c>
      <c r="B67" s="87" t="s">
        <v>26</v>
      </c>
      <c r="C67" s="71">
        <v>31151.4</v>
      </c>
      <c r="D67" s="71">
        <v>20591.55</v>
      </c>
      <c r="E67" s="71">
        <v>59984.4</v>
      </c>
      <c r="F67" s="71">
        <v>19796.7</v>
      </c>
      <c r="G67" s="71">
        <v>117522.132</v>
      </c>
      <c r="H67" s="71">
        <v>125561.96100000001</v>
      </c>
      <c r="I67" s="71">
        <v>36547.35</v>
      </c>
      <c r="J67" s="71">
        <v>35004.375</v>
      </c>
      <c r="K67" s="71">
        <v>13245.435000000001</v>
      </c>
      <c r="L67" s="71">
        <v>18824.085000000003</v>
      </c>
      <c r="M67" s="71">
        <v>44155.125</v>
      </c>
      <c r="N67" s="71">
        <v>39150.877500000002</v>
      </c>
      <c r="O67" s="71">
        <f t="shared" si="9"/>
        <v>561535.39049999998</v>
      </c>
      <c r="P67" s="61"/>
    </row>
    <row r="68" spans="1:17" x14ac:dyDescent="0.25">
      <c r="A68" s="5" t="s">
        <v>162</v>
      </c>
      <c r="B68" s="87" t="s">
        <v>85</v>
      </c>
      <c r="C68" s="71">
        <v>107787.75</v>
      </c>
      <c r="D68" s="71">
        <v>56269.5</v>
      </c>
      <c r="E68" s="71">
        <v>97497.75</v>
      </c>
      <c r="F68" s="71">
        <v>46089.75</v>
      </c>
      <c r="G68" s="71">
        <v>40283.25</v>
      </c>
      <c r="H68" s="71">
        <v>55062</v>
      </c>
      <c r="I68" s="71">
        <v>71568</v>
      </c>
      <c r="J68" s="71">
        <v>78297.345000000016</v>
      </c>
      <c r="K68" s="71">
        <v>37948.050000000003</v>
      </c>
      <c r="L68" s="71">
        <v>61005.735000000008</v>
      </c>
      <c r="M68" s="71">
        <v>117059.04000000001</v>
      </c>
      <c r="N68" s="71">
        <v>119881.44</v>
      </c>
      <c r="O68" s="71">
        <f t="shared" si="9"/>
        <v>888749.6100000001</v>
      </c>
      <c r="P68" s="10"/>
    </row>
    <row r="69" spans="1:17" x14ac:dyDescent="0.25">
      <c r="A69" s="5" t="s">
        <v>165</v>
      </c>
      <c r="B69" s="87" t="s">
        <v>166</v>
      </c>
      <c r="C69" s="71">
        <v>4395.3</v>
      </c>
      <c r="D69" s="71">
        <v>73560.900000000009</v>
      </c>
      <c r="E69" s="71">
        <v>506559.82650000002</v>
      </c>
      <c r="F69" s="71">
        <v>293567.40000000002</v>
      </c>
      <c r="G69" s="71">
        <v>141325.80000000002</v>
      </c>
      <c r="H69" s="71">
        <v>112007.70000000001</v>
      </c>
      <c r="I69" s="71">
        <v>537434.1</v>
      </c>
      <c r="J69" s="71">
        <v>374067.72480000008</v>
      </c>
      <c r="K69" s="71">
        <v>141382.16400000002</v>
      </c>
      <c r="L69" s="71">
        <v>0</v>
      </c>
      <c r="M69" s="71">
        <v>0</v>
      </c>
      <c r="N69" s="71">
        <v>0</v>
      </c>
      <c r="O69" s="71">
        <f t="shared" si="9"/>
        <v>2184300.9153</v>
      </c>
      <c r="Q69" s="22"/>
    </row>
    <row r="70" spans="1:17" x14ac:dyDescent="0.25">
      <c r="A70" s="5" t="s">
        <v>167</v>
      </c>
      <c r="B70" s="87" t="s">
        <v>168</v>
      </c>
      <c r="C70" s="71">
        <v>1160.7750000000001</v>
      </c>
      <c r="D70" s="71">
        <v>20260.8</v>
      </c>
      <c r="E70" s="71">
        <v>149213.67300000001</v>
      </c>
      <c r="F70" s="71">
        <v>84842.1</v>
      </c>
      <c r="G70" s="71">
        <v>78827.175000000003</v>
      </c>
      <c r="H70" s="71">
        <v>32574.15</v>
      </c>
      <c r="I70" s="71">
        <v>178477.95</v>
      </c>
      <c r="J70" s="71">
        <v>131839.92528000002</v>
      </c>
      <c r="K70" s="71">
        <v>36001.765800000001</v>
      </c>
      <c r="L70" s="71">
        <v>0</v>
      </c>
      <c r="M70" s="71">
        <v>0</v>
      </c>
      <c r="N70" s="71">
        <v>0</v>
      </c>
      <c r="O70" s="71">
        <f t="shared" si="9"/>
        <v>713198.31408000027</v>
      </c>
      <c r="Q70" s="22"/>
    </row>
    <row r="71" spans="1:17" x14ac:dyDescent="0.25">
      <c r="A71" s="5" t="s">
        <v>169</v>
      </c>
      <c r="B71" s="87" t="s">
        <v>126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1">
        <v>0</v>
      </c>
      <c r="I71" s="71">
        <v>0</v>
      </c>
      <c r="J71" s="71">
        <v>0</v>
      </c>
      <c r="K71" s="71">
        <v>0</v>
      </c>
      <c r="L71" s="71">
        <v>0</v>
      </c>
      <c r="M71" s="71">
        <v>0</v>
      </c>
      <c r="N71" s="71">
        <v>0</v>
      </c>
      <c r="O71" s="71">
        <f t="shared" si="9"/>
        <v>0</v>
      </c>
      <c r="Q71" s="22"/>
    </row>
    <row r="72" spans="1:17" x14ac:dyDescent="0.25">
      <c r="A72" s="5" t="s">
        <v>170</v>
      </c>
      <c r="B72" s="87" t="s">
        <v>32</v>
      </c>
      <c r="C72" s="71">
        <v>14693.7</v>
      </c>
      <c r="D72" s="71">
        <v>10097.85</v>
      </c>
      <c r="E72" s="71">
        <v>31660.65</v>
      </c>
      <c r="F72" s="71">
        <v>14108.85</v>
      </c>
      <c r="G72" s="71">
        <v>25841.550000000003</v>
      </c>
      <c r="H72" s="71">
        <v>33786.9</v>
      </c>
      <c r="I72" s="71">
        <v>23403.45</v>
      </c>
      <c r="J72" s="71">
        <v>25465.545000000002</v>
      </c>
      <c r="K72" s="71">
        <v>7978.6</v>
      </c>
      <c r="L72" s="71">
        <v>11482</v>
      </c>
      <c r="M72" s="71">
        <v>27709</v>
      </c>
      <c r="N72" s="71">
        <v>21373</v>
      </c>
      <c r="O72" s="71">
        <f t="shared" si="9"/>
        <v>247601.09500000003</v>
      </c>
    </row>
    <row r="73" spans="1:17" x14ac:dyDescent="0.25">
      <c r="A73" s="78" t="s">
        <v>387</v>
      </c>
      <c r="B73" s="86" t="s">
        <v>385</v>
      </c>
      <c r="C73" s="70">
        <f t="shared" ref="C73:N73" si="11">SUM(C74:C82)</f>
        <v>70996.4375</v>
      </c>
      <c r="D73" s="70">
        <f t="shared" si="11"/>
        <v>72401.81</v>
      </c>
      <c r="E73" s="70">
        <f t="shared" si="11"/>
        <v>134543.17250000002</v>
      </c>
      <c r="F73" s="70">
        <f t="shared" si="11"/>
        <v>80338.707500000004</v>
      </c>
      <c r="G73" s="70">
        <f t="shared" si="11"/>
        <v>79287.334100000007</v>
      </c>
      <c r="H73" s="70">
        <f t="shared" si="11"/>
        <v>79418.539999999994</v>
      </c>
      <c r="I73" s="70">
        <f t="shared" si="11"/>
        <v>84565.377500000002</v>
      </c>
      <c r="J73" s="70">
        <f t="shared" si="11"/>
        <v>87472.381985</v>
      </c>
      <c r="K73" s="70">
        <f t="shared" si="11"/>
        <v>71888.286500000002</v>
      </c>
      <c r="L73" s="70">
        <f t="shared" si="11"/>
        <v>70257.744124999997</v>
      </c>
      <c r="M73" s="70">
        <f t="shared" si="11"/>
        <v>75552.390125000005</v>
      </c>
      <c r="N73" s="70">
        <f t="shared" si="11"/>
        <v>74731.41350000001</v>
      </c>
      <c r="O73" s="70">
        <f>SUM(C73:N73)</f>
        <v>981453.59533500008</v>
      </c>
    </row>
    <row r="74" spans="1:17" x14ac:dyDescent="0.25">
      <c r="A74" s="14" t="s">
        <v>391</v>
      </c>
      <c r="B74" s="87" t="s">
        <v>388</v>
      </c>
      <c r="C74" s="71">
        <v>5000</v>
      </c>
      <c r="D74" s="71">
        <v>5000</v>
      </c>
      <c r="E74" s="71">
        <v>5000</v>
      </c>
      <c r="F74" s="71">
        <v>5000</v>
      </c>
      <c r="G74" s="71">
        <v>5000</v>
      </c>
      <c r="H74" s="71">
        <v>5000</v>
      </c>
      <c r="I74" s="71">
        <v>5000</v>
      </c>
      <c r="J74" s="71">
        <v>5000</v>
      </c>
      <c r="K74" s="71">
        <v>5000</v>
      </c>
      <c r="L74" s="71">
        <v>5000</v>
      </c>
      <c r="M74" s="71">
        <v>5000</v>
      </c>
      <c r="N74" s="71">
        <v>5000</v>
      </c>
      <c r="O74" s="71">
        <f t="shared" ref="O74:O81" si="12">SUM(C74:N74)</f>
        <v>60000</v>
      </c>
    </row>
    <row r="75" spans="1:17" x14ac:dyDescent="0.25">
      <c r="A75" s="14" t="s">
        <v>392</v>
      </c>
      <c r="B75" s="87" t="s">
        <v>389</v>
      </c>
      <c r="C75" s="71">
        <v>5000</v>
      </c>
      <c r="D75" s="71">
        <v>5000</v>
      </c>
      <c r="E75" s="71">
        <v>5000</v>
      </c>
      <c r="F75" s="71">
        <v>5000</v>
      </c>
      <c r="G75" s="71">
        <v>5000</v>
      </c>
      <c r="H75" s="71">
        <v>5000</v>
      </c>
      <c r="I75" s="71">
        <v>5000</v>
      </c>
      <c r="J75" s="71">
        <v>5000</v>
      </c>
      <c r="K75" s="71">
        <v>5000</v>
      </c>
      <c r="L75" s="71">
        <v>5000</v>
      </c>
      <c r="M75" s="71">
        <v>5000</v>
      </c>
      <c r="N75" s="71">
        <v>5000</v>
      </c>
      <c r="O75" s="71">
        <f t="shared" si="12"/>
        <v>60000</v>
      </c>
    </row>
    <row r="76" spans="1:17" x14ac:dyDescent="0.25">
      <c r="A76" s="14" t="s">
        <v>393</v>
      </c>
      <c r="B76" s="87" t="s">
        <v>390</v>
      </c>
      <c r="C76" s="71">
        <v>45000</v>
      </c>
      <c r="D76" s="71">
        <v>45000</v>
      </c>
      <c r="E76" s="71">
        <v>45000</v>
      </c>
      <c r="F76" s="71">
        <v>45000</v>
      </c>
      <c r="G76" s="71">
        <v>45000</v>
      </c>
      <c r="H76" s="71">
        <v>45000</v>
      </c>
      <c r="I76" s="71">
        <v>45000</v>
      </c>
      <c r="J76" s="71">
        <v>45000</v>
      </c>
      <c r="K76" s="71">
        <v>45000</v>
      </c>
      <c r="L76" s="71">
        <v>45000</v>
      </c>
      <c r="M76" s="71">
        <v>45000</v>
      </c>
      <c r="N76" s="71">
        <v>45000</v>
      </c>
      <c r="O76" s="71">
        <f t="shared" si="12"/>
        <v>540000</v>
      </c>
    </row>
    <row r="77" spans="1:17" x14ac:dyDescent="0.25">
      <c r="A77" s="14" t="s">
        <v>395</v>
      </c>
      <c r="B77" s="87" t="s">
        <v>28</v>
      </c>
      <c r="C77" s="71">
        <v>500</v>
      </c>
      <c r="D77" s="71">
        <v>500</v>
      </c>
      <c r="E77" s="71">
        <v>500</v>
      </c>
      <c r="F77" s="71">
        <v>500</v>
      </c>
      <c r="G77" s="71">
        <v>500</v>
      </c>
      <c r="H77" s="71">
        <v>500</v>
      </c>
      <c r="I77" s="71">
        <v>500</v>
      </c>
      <c r="J77" s="71">
        <v>500</v>
      </c>
      <c r="K77" s="71">
        <v>500</v>
      </c>
      <c r="L77" s="71">
        <v>500</v>
      </c>
      <c r="M77" s="71">
        <v>500</v>
      </c>
      <c r="N77" s="71">
        <v>500</v>
      </c>
      <c r="O77" s="71">
        <f t="shared" si="12"/>
        <v>6000</v>
      </c>
    </row>
    <row r="78" spans="1:17" x14ac:dyDescent="0.25">
      <c r="A78" s="14" t="s">
        <v>396</v>
      </c>
      <c r="B78" s="87" t="s">
        <v>26</v>
      </c>
      <c r="C78" s="71">
        <v>2726.4300000000003</v>
      </c>
      <c r="D78" s="71">
        <v>3114.09</v>
      </c>
      <c r="E78" s="71">
        <v>16853.97</v>
      </c>
      <c r="F78" s="71">
        <v>3905.4225000000001</v>
      </c>
      <c r="G78" s="71">
        <v>6424.3641000000007</v>
      </c>
      <c r="H78" s="71">
        <v>4891.4250000000002</v>
      </c>
      <c r="I78" s="71">
        <v>4679.5875000000005</v>
      </c>
      <c r="J78" s="71">
        <v>5531.7209850000008</v>
      </c>
      <c r="K78" s="71">
        <v>2374.0683750000003</v>
      </c>
      <c r="L78" s="71">
        <v>2281.0725000000002</v>
      </c>
      <c r="M78" s="71">
        <v>3079.1171250000007</v>
      </c>
      <c r="N78" s="71">
        <v>2860.2708750000006</v>
      </c>
      <c r="O78" s="71">
        <f t="shared" si="12"/>
        <v>58721.53896000002</v>
      </c>
    </row>
    <row r="79" spans="1:17" x14ac:dyDescent="0.25">
      <c r="A79" s="14" t="s">
        <v>397</v>
      </c>
      <c r="B79" s="87" t="s">
        <v>32</v>
      </c>
      <c r="C79" s="71">
        <v>4849.0050000000001</v>
      </c>
      <c r="D79" s="71">
        <v>5573.1375000000007</v>
      </c>
      <c r="E79" s="71">
        <v>25803.697500000002</v>
      </c>
      <c r="F79" s="71">
        <v>7205.8350000000009</v>
      </c>
      <c r="G79" s="71">
        <v>6790.6650000000009</v>
      </c>
      <c r="H79" s="71">
        <v>6142.4475000000011</v>
      </c>
      <c r="I79" s="71">
        <v>8533.6650000000009</v>
      </c>
      <c r="J79" s="71">
        <v>9442.306125000001</v>
      </c>
      <c r="K79" s="71">
        <v>4505.9175000000005</v>
      </c>
      <c r="L79" s="71">
        <v>3847.7801250000007</v>
      </c>
      <c r="M79" s="71">
        <v>5812.6556250000003</v>
      </c>
      <c r="N79" s="71">
        <v>4369.75875</v>
      </c>
      <c r="O79" s="71">
        <f t="shared" si="12"/>
        <v>92876.870624999996</v>
      </c>
    </row>
    <row r="80" spans="1:17" x14ac:dyDescent="0.25">
      <c r="A80" s="14" t="s">
        <v>398</v>
      </c>
      <c r="B80" s="87" t="s">
        <v>85</v>
      </c>
      <c r="C80" s="71">
        <v>5921.0025000000005</v>
      </c>
      <c r="D80" s="71">
        <v>6214.5825000000004</v>
      </c>
      <c r="E80" s="71">
        <v>34385.504999999997</v>
      </c>
      <c r="F80" s="71">
        <v>11727.45</v>
      </c>
      <c r="G80" s="71">
        <v>8572.3050000000003</v>
      </c>
      <c r="H80" s="71">
        <v>10884.667500000001</v>
      </c>
      <c r="I80" s="71">
        <v>13852.125</v>
      </c>
      <c r="J80" s="71">
        <v>14998.354875000003</v>
      </c>
      <c r="K80" s="71">
        <v>7508.3006250000008</v>
      </c>
      <c r="L80" s="71">
        <v>6628.8915000000015</v>
      </c>
      <c r="M80" s="71">
        <v>9160.6173750000016</v>
      </c>
      <c r="N80" s="71">
        <v>10001.383875000001</v>
      </c>
      <c r="O80" s="71">
        <f t="shared" si="12"/>
        <v>139855.18575</v>
      </c>
    </row>
    <row r="81" spans="1:18" x14ac:dyDescent="0.25">
      <c r="A81" s="14" t="s">
        <v>399</v>
      </c>
      <c r="B81" s="87" t="s">
        <v>394</v>
      </c>
      <c r="C81" s="71">
        <v>2000</v>
      </c>
      <c r="D81" s="71">
        <v>2000</v>
      </c>
      <c r="E81" s="71">
        <v>2000</v>
      </c>
      <c r="F81" s="71">
        <v>2000</v>
      </c>
      <c r="G81" s="71">
        <v>2000</v>
      </c>
      <c r="H81" s="71">
        <v>2000</v>
      </c>
      <c r="I81" s="71">
        <v>2000</v>
      </c>
      <c r="J81" s="71">
        <v>2000</v>
      </c>
      <c r="K81" s="71">
        <v>2000</v>
      </c>
      <c r="L81" s="71">
        <v>2000</v>
      </c>
      <c r="M81" s="71">
        <v>2000</v>
      </c>
      <c r="N81" s="71">
        <v>2000</v>
      </c>
      <c r="O81" s="71">
        <f t="shared" si="12"/>
        <v>24000</v>
      </c>
    </row>
    <row r="82" spans="1:18" x14ac:dyDescent="0.25">
      <c r="A82" s="16"/>
      <c r="B82" s="90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1"/>
    </row>
    <row r="83" spans="1:18" s="7" customFormat="1" x14ac:dyDescent="0.25">
      <c r="A83" s="65" t="s">
        <v>171</v>
      </c>
      <c r="B83" s="65" t="s">
        <v>172</v>
      </c>
      <c r="C83" s="70">
        <f>SUM(C84)</f>
        <v>1105243.6608000002</v>
      </c>
      <c r="D83" s="70">
        <f t="shared" ref="D83:O83" si="13">SUM(D84)</f>
        <v>1105243.6608000002</v>
      </c>
      <c r="E83" s="70">
        <f t="shared" si="13"/>
        <v>1105243.6608000002</v>
      </c>
      <c r="F83" s="70">
        <f t="shared" si="13"/>
        <v>1105243.6608000002</v>
      </c>
      <c r="G83" s="70">
        <f t="shared" si="13"/>
        <v>1105243.6608000002</v>
      </c>
      <c r="H83" s="70">
        <f t="shared" si="13"/>
        <v>1105243.6608000002</v>
      </c>
      <c r="I83" s="70">
        <f t="shared" si="13"/>
        <v>1105243.6608000002</v>
      </c>
      <c r="J83" s="70">
        <f t="shared" si="13"/>
        <v>1105243.6608000002</v>
      </c>
      <c r="K83" s="70">
        <f t="shared" si="13"/>
        <v>1105243.6608000002</v>
      </c>
      <c r="L83" s="70">
        <f t="shared" si="13"/>
        <v>1105243.6608000002</v>
      </c>
      <c r="M83" s="70">
        <f t="shared" si="13"/>
        <v>1105243.6608000002</v>
      </c>
      <c r="N83" s="70">
        <f t="shared" si="13"/>
        <v>1105243.6608000002</v>
      </c>
      <c r="O83" s="70">
        <f t="shared" si="13"/>
        <v>13262923.929600006</v>
      </c>
    </row>
    <row r="84" spans="1:18" x14ac:dyDescent="0.25">
      <c r="A84" s="5" t="s">
        <v>173</v>
      </c>
      <c r="B84" s="5" t="s">
        <v>174</v>
      </c>
      <c r="C84" s="71">
        <v>1105243.6608000002</v>
      </c>
      <c r="D84" s="71">
        <v>1105243.6608000002</v>
      </c>
      <c r="E84" s="71">
        <v>1105243.6608000002</v>
      </c>
      <c r="F84" s="71">
        <v>1105243.6608000002</v>
      </c>
      <c r="G84" s="71">
        <v>1105243.6608000002</v>
      </c>
      <c r="H84" s="71">
        <v>1105243.6608000002</v>
      </c>
      <c r="I84" s="71">
        <v>1105243.6608000002</v>
      </c>
      <c r="J84" s="71">
        <v>1105243.6608000002</v>
      </c>
      <c r="K84" s="71">
        <v>1105243.6608000002</v>
      </c>
      <c r="L84" s="71">
        <v>1105243.6608000002</v>
      </c>
      <c r="M84" s="71">
        <v>1105243.6608000002</v>
      </c>
      <c r="N84" s="71">
        <v>1105243.6608000002</v>
      </c>
      <c r="O84" s="71">
        <f>SUM(C84:N84)</f>
        <v>13262923.929600006</v>
      </c>
      <c r="P84" s="55"/>
    </row>
    <row r="85" spans="1:18" x14ac:dyDescent="0.25">
      <c r="A85" s="5"/>
      <c r="B85" s="5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55"/>
    </row>
    <row r="86" spans="1:18" s="7" customFormat="1" x14ac:dyDescent="0.25">
      <c r="A86" s="16"/>
      <c r="B86" s="11"/>
      <c r="C86" s="70"/>
      <c r="D86" s="70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22"/>
      <c r="Q86" s="2"/>
    </row>
    <row r="87" spans="1:18" x14ac:dyDescent="0.25">
      <c r="A87" s="20"/>
      <c r="B87" s="20" t="s">
        <v>177</v>
      </c>
      <c r="C87" s="70">
        <f t="shared" ref="C87:O87" si="14">+C7+C15+C18+C23+C59+C60+C62+C83+C73</f>
        <v>3922256.6233000006</v>
      </c>
      <c r="D87" s="70">
        <f t="shared" si="14"/>
        <v>4174915.8208000003</v>
      </c>
      <c r="E87" s="70">
        <f t="shared" si="14"/>
        <v>10430273.015800001</v>
      </c>
      <c r="F87" s="70">
        <f t="shared" si="14"/>
        <v>4761206.8933000006</v>
      </c>
      <c r="G87" s="70">
        <f t="shared" si="14"/>
        <v>4416224.1589000002</v>
      </c>
      <c r="H87" s="70">
        <f t="shared" si="14"/>
        <v>4415040.2818000009</v>
      </c>
      <c r="I87" s="70">
        <f t="shared" si="14"/>
        <v>5948140.1782999998</v>
      </c>
      <c r="J87" s="70">
        <f t="shared" si="14"/>
        <v>4568624.3876050012</v>
      </c>
      <c r="K87" s="70">
        <f t="shared" si="14"/>
        <v>2847683.0383000006</v>
      </c>
      <c r="L87" s="70">
        <f t="shared" si="14"/>
        <v>2797960.6824250007</v>
      </c>
      <c r="M87" s="70">
        <f t="shared" si="14"/>
        <v>3779222.7909249999</v>
      </c>
      <c r="N87" s="70">
        <f t="shared" si="14"/>
        <v>3627537.3742999998</v>
      </c>
      <c r="O87" s="70">
        <f t="shared" si="14"/>
        <v>55689085.245755009</v>
      </c>
      <c r="P87" s="22"/>
    </row>
    <row r="88" spans="1:18" s="7" customFormat="1" x14ac:dyDescent="0.25">
      <c r="A88" s="21"/>
      <c r="B88" s="3"/>
      <c r="C88" s="3"/>
      <c r="D88" s="3"/>
      <c r="E88" s="69"/>
      <c r="F88" s="22"/>
      <c r="G88" s="2"/>
      <c r="H88" s="2"/>
      <c r="I88" s="56"/>
      <c r="J88" s="2"/>
      <c r="K88" s="2"/>
      <c r="L88" s="2"/>
      <c r="M88" s="2"/>
      <c r="N88" s="2"/>
      <c r="O88" s="2"/>
      <c r="P88" s="2"/>
      <c r="Q88" s="2"/>
      <c r="R88" s="19"/>
    </row>
    <row r="89" spans="1:18" x14ac:dyDescent="0.25">
      <c r="B89" s="3"/>
      <c r="C89" s="62"/>
      <c r="D89" s="10"/>
      <c r="E89" s="22"/>
      <c r="F89" s="22"/>
      <c r="I89" s="55"/>
      <c r="O89" s="55"/>
      <c r="Q89" s="12"/>
    </row>
    <row r="90" spans="1:18" x14ac:dyDescent="0.25">
      <c r="A90" s="21"/>
      <c r="B90" s="3"/>
      <c r="C90" s="10"/>
      <c r="D90" s="62"/>
      <c r="E90" s="62"/>
      <c r="F90" s="62"/>
      <c r="G90" s="62"/>
      <c r="H90" s="10"/>
      <c r="I90" s="10"/>
      <c r="J90" s="10"/>
      <c r="K90" s="10"/>
      <c r="O90" s="57"/>
    </row>
    <row r="91" spans="1:18" x14ac:dyDescent="0.25">
      <c r="A91" s="96" t="s">
        <v>178</v>
      </c>
      <c r="B91" s="96"/>
      <c r="C91" s="96"/>
      <c r="D91" s="96"/>
      <c r="E91" s="96"/>
      <c r="F91" s="22"/>
      <c r="I91" s="10"/>
      <c r="J91" s="3"/>
      <c r="K91" s="10"/>
      <c r="O91" s="59"/>
      <c r="Q91" s="22"/>
    </row>
    <row r="92" spans="1:18" x14ac:dyDescent="0.25">
      <c r="A92" s="75" t="s">
        <v>400</v>
      </c>
      <c r="B92" s="53"/>
      <c r="C92" s="53"/>
      <c r="D92" s="53"/>
      <c r="E92" s="53"/>
      <c r="I92" s="62"/>
      <c r="J92" s="3"/>
      <c r="K92" s="3"/>
      <c r="O92" s="57"/>
    </row>
    <row r="93" spans="1:18" x14ac:dyDescent="0.25">
      <c r="A93" s="25"/>
      <c r="B93" s="26"/>
      <c r="C93" s="26"/>
      <c r="D93" s="26"/>
      <c r="E93" s="26"/>
      <c r="I93" s="62"/>
      <c r="J93" s="3"/>
      <c r="K93" s="3"/>
    </row>
    <row r="94" spans="1:18" x14ac:dyDescent="0.25">
      <c r="A94" s="25" t="s">
        <v>180</v>
      </c>
      <c r="B94" s="26"/>
      <c r="C94" s="26"/>
      <c r="D94" s="26"/>
      <c r="E94" s="26"/>
      <c r="I94" s="3"/>
      <c r="J94" s="3"/>
      <c r="K94" s="3"/>
    </row>
    <row r="95" spans="1:18" x14ac:dyDescent="0.25">
      <c r="A95" s="27" t="s">
        <v>181</v>
      </c>
      <c r="B95" s="26"/>
      <c r="C95" s="26"/>
      <c r="D95" s="26"/>
      <c r="E95" s="26"/>
      <c r="I95" s="1"/>
      <c r="J95" s="1"/>
      <c r="K95" s="1"/>
    </row>
    <row r="96" spans="1:18" x14ac:dyDescent="0.25">
      <c r="A96" s="26"/>
      <c r="B96" s="3"/>
      <c r="D96" s="30" t="s">
        <v>184</v>
      </c>
      <c r="E96" s="75"/>
      <c r="I96" s="74"/>
      <c r="J96" s="1"/>
      <c r="K96" s="1"/>
    </row>
    <row r="97" spans="1:11" x14ac:dyDescent="0.25">
      <c r="A97" s="26"/>
      <c r="B97" s="3"/>
      <c r="D97" s="29" t="s">
        <v>183</v>
      </c>
      <c r="E97" s="29"/>
      <c r="I97" s="1"/>
      <c r="J97" s="1"/>
      <c r="K97" s="1"/>
    </row>
    <row r="98" spans="1:11" x14ac:dyDescent="0.25">
      <c r="A98" s="75" t="s">
        <v>182</v>
      </c>
      <c r="B98" s="3"/>
      <c r="D98" s="75"/>
      <c r="E98" s="27"/>
      <c r="I98" s="1"/>
      <c r="J98" s="1"/>
      <c r="K98" s="1"/>
    </row>
    <row r="99" spans="1:11" x14ac:dyDescent="0.25">
      <c r="A99" s="26" t="s">
        <v>185</v>
      </c>
      <c r="B99" s="31"/>
      <c r="C99" s="31"/>
      <c r="D99" s="27"/>
      <c r="E99" s="27"/>
      <c r="I99" s="4"/>
      <c r="J99" s="4"/>
      <c r="K99" s="4"/>
    </row>
    <row r="100" spans="1:11" x14ac:dyDescent="0.25">
      <c r="A100" s="75"/>
      <c r="B100" s="3"/>
      <c r="D100" s="30" t="s">
        <v>367</v>
      </c>
      <c r="E100" s="30"/>
      <c r="I100" s="34"/>
      <c r="J100" s="34"/>
      <c r="K100" s="34"/>
    </row>
    <row r="101" spans="1:11" x14ac:dyDescent="0.25">
      <c r="A101" s="26"/>
      <c r="B101" s="3"/>
      <c r="D101" s="29" t="s">
        <v>187</v>
      </c>
      <c r="E101" s="29"/>
      <c r="I101" s="34"/>
      <c r="J101" s="34"/>
      <c r="K101" s="34"/>
    </row>
    <row r="102" spans="1:11" x14ac:dyDescent="0.25">
      <c r="A102" s="25" t="s">
        <v>355</v>
      </c>
      <c r="B102" s="3"/>
      <c r="D102" s="27"/>
      <c r="E102" s="27"/>
      <c r="I102" s="34"/>
      <c r="J102" s="34"/>
      <c r="K102" s="34"/>
    </row>
    <row r="103" spans="1:11" x14ac:dyDescent="0.25">
      <c r="A103" s="26" t="s">
        <v>187</v>
      </c>
      <c r="B103" s="3"/>
      <c r="D103" s="27"/>
      <c r="E103" s="27"/>
      <c r="I103" s="34"/>
      <c r="J103" s="34"/>
      <c r="K103" s="34"/>
    </row>
    <row r="104" spans="1:11" x14ac:dyDescent="0.25">
      <c r="A104" s="32"/>
      <c r="B104" s="3"/>
      <c r="D104" s="30" t="s">
        <v>356</v>
      </c>
      <c r="E104" s="30"/>
      <c r="I104" s="35"/>
      <c r="J104" s="35"/>
      <c r="K104" s="35"/>
    </row>
    <row r="105" spans="1:11" x14ac:dyDescent="0.25">
      <c r="A105" s="26"/>
      <c r="B105" s="3"/>
      <c r="D105" s="29" t="s">
        <v>187</v>
      </c>
      <c r="E105" s="29"/>
      <c r="I105" s="36"/>
      <c r="J105" s="36"/>
      <c r="K105" s="36"/>
    </row>
    <row r="106" spans="1:11" x14ac:dyDescent="0.25">
      <c r="A106" s="25" t="s">
        <v>357</v>
      </c>
      <c r="B106" s="26"/>
      <c r="C106" s="26"/>
      <c r="D106" s="26"/>
      <c r="E106" s="26"/>
      <c r="I106" s="3"/>
      <c r="J106" s="3"/>
      <c r="K106" s="3"/>
    </row>
    <row r="107" spans="1:11" x14ac:dyDescent="0.25">
      <c r="A107" s="26" t="s">
        <v>187</v>
      </c>
      <c r="B107" s="26"/>
      <c r="C107" s="26"/>
      <c r="D107" s="26"/>
      <c r="E107" s="26"/>
      <c r="I107" s="3"/>
      <c r="J107" s="3"/>
      <c r="K107" s="3"/>
    </row>
    <row r="108" spans="1:11" x14ac:dyDescent="0.25">
      <c r="D108" s="2"/>
      <c r="I108" s="3"/>
      <c r="J108" s="3"/>
      <c r="K108" s="3"/>
    </row>
    <row r="109" spans="1:11" x14ac:dyDescent="0.25">
      <c r="E109" s="3"/>
      <c r="F109" s="3"/>
      <c r="G109" s="3"/>
      <c r="H109" s="3"/>
      <c r="I109" s="3"/>
      <c r="J109" s="3"/>
      <c r="K109" s="3"/>
    </row>
  </sheetData>
  <mergeCells count="1">
    <mergeCell ref="A91:E91"/>
  </mergeCells>
  <pageMargins left="0.70866141732283472" right="0.70866141732283472" top="0.74803149606299213" bottom="0.74803149606299213" header="0.31496062992125984" footer="0.31496062992125984"/>
  <pageSetup scale="60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337"/>
  <sheetViews>
    <sheetView tabSelected="1" topLeftCell="A5" workbookViewId="0">
      <pane xSplit="2" ySplit="3" topLeftCell="C8" activePane="bottomRight" state="frozen"/>
      <selection activeCell="A5" sqref="A5"/>
      <selection pane="topRight" activeCell="C5" sqref="C5"/>
      <selection pane="bottomLeft" activeCell="A8" sqref="A8"/>
      <selection pane="bottomRight" activeCell="C53" sqref="C53"/>
    </sheetView>
  </sheetViews>
  <sheetFormatPr baseColWidth="10" defaultRowHeight="15" x14ac:dyDescent="0.25"/>
  <cols>
    <col min="1" max="1" width="8.5703125" style="2" customWidth="1"/>
    <col min="2" max="2" width="41" style="2" customWidth="1"/>
    <col min="3" max="3" width="12.28515625" style="2" bestFit="1" customWidth="1"/>
    <col min="4" max="4" width="11.140625" style="2" customWidth="1"/>
    <col min="5" max="5" width="12.7109375" style="2" bestFit="1" customWidth="1"/>
    <col min="6" max="8" width="11.28515625" style="2" bestFit="1" customWidth="1"/>
    <col min="9" max="13" width="12.5703125" style="2" bestFit="1" customWidth="1"/>
    <col min="14" max="15" width="13.5703125" style="2" bestFit="1" customWidth="1"/>
    <col min="16" max="16" width="13.5703125" style="57" bestFit="1" customWidth="1"/>
    <col min="17" max="17" width="11.7109375" style="57" bestFit="1" customWidth="1"/>
    <col min="18" max="28" width="11.42578125" style="2"/>
    <col min="29" max="30" width="11.7109375" style="2" bestFit="1" customWidth="1"/>
    <col min="31" max="16384" width="11.42578125" style="2"/>
  </cols>
  <sheetData>
    <row r="1" spans="1:28" ht="15.75" x14ac:dyDescent="0.25">
      <c r="A1" s="97" t="s">
        <v>191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8" x14ac:dyDescent="0.25">
      <c r="A2" s="93" t="s">
        <v>382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28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5" spans="1:28" x14ac:dyDescent="0.25">
      <c r="A5" s="94"/>
      <c r="B5" s="94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28" x14ac:dyDescent="0.25">
      <c r="A6" s="94"/>
      <c r="B6" s="94"/>
      <c r="C6" s="79" t="s">
        <v>195</v>
      </c>
      <c r="D6" s="79" t="s">
        <v>195</v>
      </c>
      <c r="E6" s="79" t="s">
        <v>195</v>
      </c>
      <c r="F6" s="79" t="s">
        <v>195</v>
      </c>
      <c r="G6" s="79" t="s">
        <v>195</v>
      </c>
      <c r="H6" s="79" t="s">
        <v>195</v>
      </c>
      <c r="I6" s="60" t="s">
        <v>195</v>
      </c>
      <c r="J6" s="79" t="s">
        <v>195</v>
      </c>
      <c r="K6" s="79" t="s">
        <v>195</v>
      </c>
      <c r="L6" s="79" t="s">
        <v>195</v>
      </c>
      <c r="M6" s="79" t="s">
        <v>195</v>
      </c>
      <c r="N6" s="79" t="s">
        <v>195</v>
      </c>
      <c r="O6" s="79" t="s">
        <v>16</v>
      </c>
    </row>
    <row r="7" spans="1:28" x14ac:dyDescent="0.25">
      <c r="A7" s="95" t="s">
        <v>196</v>
      </c>
      <c r="B7" s="95"/>
      <c r="C7" s="79" t="s">
        <v>197</v>
      </c>
      <c r="D7" s="79" t="s">
        <v>198</v>
      </c>
      <c r="E7" s="79" t="s">
        <v>199</v>
      </c>
      <c r="F7" s="60" t="s">
        <v>200</v>
      </c>
      <c r="G7" s="79" t="s">
        <v>201</v>
      </c>
      <c r="H7" s="79" t="s">
        <v>202</v>
      </c>
      <c r="I7" s="79" t="s">
        <v>203</v>
      </c>
      <c r="J7" s="39" t="s">
        <v>204</v>
      </c>
      <c r="K7" s="39" t="s">
        <v>205</v>
      </c>
      <c r="L7" s="39" t="s">
        <v>206</v>
      </c>
      <c r="M7" s="39" t="s">
        <v>207</v>
      </c>
      <c r="N7" s="39" t="s">
        <v>208</v>
      </c>
      <c r="O7" s="39"/>
      <c r="Q7" s="79"/>
      <c r="R7" s="79"/>
      <c r="S7" s="39"/>
      <c r="T7" s="39"/>
      <c r="U7" s="39"/>
      <c r="V7" s="39"/>
      <c r="W7" s="39"/>
    </row>
    <row r="8" spans="1:28" x14ac:dyDescent="0.25">
      <c r="A8" s="40">
        <v>100</v>
      </c>
      <c r="B8" s="40" t="s">
        <v>209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1:28" x14ac:dyDescent="0.25">
      <c r="A9" s="82">
        <v>1131</v>
      </c>
      <c r="B9" s="82" t="s">
        <v>210</v>
      </c>
      <c r="C9" s="44">
        <v>449164.03000000009</v>
      </c>
      <c r="D9" s="44">
        <v>449164.03000000009</v>
      </c>
      <c r="E9" s="44">
        <v>561455.03750000009</v>
      </c>
      <c r="F9" s="44">
        <v>449164.03000000009</v>
      </c>
      <c r="G9" s="44">
        <v>561455.03750000009</v>
      </c>
      <c r="H9" s="44">
        <v>449164.03000000009</v>
      </c>
      <c r="I9" s="44">
        <v>449164.03000000009</v>
      </c>
      <c r="J9" s="44">
        <v>561455.03750000009</v>
      </c>
      <c r="K9" s="44">
        <v>449164.03000000009</v>
      </c>
      <c r="L9" s="44">
        <v>449164.03000000009</v>
      </c>
      <c r="M9" s="44">
        <v>561455.03750000009</v>
      </c>
      <c r="N9" s="44">
        <v>449164.03000000009</v>
      </c>
      <c r="O9" s="46">
        <f>SUM(C9:N9)</f>
        <v>5839132.3900000015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8" x14ac:dyDescent="0.25">
      <c r="A10" s="82">
        <v>1221</v>
      </c>
      <c r="B10" s="82" t="s">
        <v>211</v>
      </c>
      <c r="C10" s="44">
        <v>72160.41</v>
      </c>
      <c r="D10" s="44">
        <v>43355.906999999999</v>
      </c>
      <c r="E10" s="44">
        <v>168720.75150000001</v>
      </c>
      <c r="F10" s="44">
        <v>34904.425499999998</v>
      </c>
      <c r="G10" s="44">
        <v>57387.361499999999</v>
      </c>
      <c r="H10" s="44">
        <v>41743.369500000001</v>
      </c>
      <c r="I10" s="44">
        <v>40851.551999999996</v>
      </c>
      <c r="J10" s="44">
        <v>62812.68606795001</v>
      </c>
      <c r="K10" s="44">
        <v>50091.811114800003</v>
      </c>
      <c r="L10" s="44">
        <v>37484.698674150008</v>
      </c>
      <c r="M10" s="44">
        <v>62812.68606795001</v>
      </c>
      <c r="N10" s="44">
        <v>47973.786806400007</v>
      </c>
      <c r="O10" s="46">
        <f t="shared" ref="O10:O57" si="0">SUM(C10:N10)</f>
        <v>720299.44573125022</v>
      </c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8" x14ac:dyDescent="0.25">
      <c r="A11" s="82">
        <v>1322</v>
      </c>
      <c r="B11" s="82" t="s">
        <v>213</v>
      </c>
      <c r="C11" s="44">
        <v>11229.100750000003</v>
      </c>
      <c r="D11" s="44">
        <v>11229.100750000003</v>
      </c>
      <c r="E11" s="44">
        <v>14036.375937500003</v>
      </c>
      <c r="F11" s="44">
        <v>11229.100750000003</v>
      </c>
      <c r="G11" s="44">
        <v>14036.375937500003</v>
      </c>
      <c r="H11" s="44">
        <v>11229.100750000003</v>
      </c>
      <c r="I11" s="44">
        <v>11229.100750000003</v>
      </c>
      <c r="J11" s="44">
        <v>14036.375937500003</v>
      </c>
      <c r="K11" s="44">
        <v>11229.100750000003</v>
      </c>
      <c r="L11" s="44">
        <v>11229.100750000003</v>
      </c>
      <c r="M11" s="44">
        <v>14036.375937500003</v>
      </c>
      <c r="N11" s="44">
        <v>11229.100750000003</v>
      </c>
      <c r="O11" s="46">
        <f t="shared" si="0"/>
        <v>145978.30975000004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8" x14ac:dyDescent="0.25">
      <c r="A12" s="82">
        <v>1323</v>
      </c>
      <c r="B12" s="82" t="s">
        <v>214</v>
      </c>
      <c r="C12" s="44">
        <v>63468.959999999999</v>
      </c>
      <c r="D12" s="44">
        <v>63468.959999999999</v>
      </c>
      <c r="E12" s="44">
        <v>63468.959999999999</v>
      </c>
      <c r="F12" s="44">
        <v>63468.959999999999</v>
      </c>
      <c r="G12" s="44">
        <v>63468.959999999999</v>
      </c>
      <c r="H12" s="44">
        <v>63468.959999999999</v>
      </c>
      <c r="I12" s="44">
        <v>63468.959999999999</v>
      </c>
      <c r="J12" s="44">
        <v>63468.959999999999</v>
      </c>
      <c r="K12" s="44">
        <v>63468.959999999999</v>
      </c>
      <c r="L12" s="44">
        <v>63468.959999999999</v>
      </c>
      <c r="M12" s="44">
        <v>63468.959999999999</v>
      </c>
      <c r="N12" s="44">
        <v>63468.959999999999</v>
      </c>
      <c r="O12" s="46">
        <f t="shared" si="0"/>
        <v>761627.5199999999</v>
      </c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8" x14ac:dyDescent="0.25">
      <c r="A13" s="82">
        <v>1324</v>
      </c>
      <c r="B13" s="82" t="s">
        <v>215</v>
      </c>
      <c r="C13" s="44">
        <v>5000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5000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6">
        <f t="shared" si="0"/>
        <v>10000</v>
      </c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8" x14ac:dyDescent="0.25">
      <c r="A14" s="82">
        <v>1325</v>
      </c>
      <c r="B14" s="82" t="s">
        <v>216</v>
      </c>
      <c r="C14" s="44">
        <v>17517.432959999995</v>
      </c>
      <c r="D14" s="44">
        <v>17517.432959999995</v>
      </c>
      <c r="E14" s="44">
        <v>17517.432959999995</v>
      </c>
      <c r="F14" s="44">
        <v>17517.432959999995</v>
      </c>
      <c r="G14" s="44">
        <v>17517.432959999995</v>
      </c>
      <c r="H14" s="44">
        <v>17517.432959999995</v>
      </c>
      <c r="I14" s="44">
        <v>17517.432959999995</v>
      </c>
      <c r="J14" s="44">
        <v>17517.432959999995</v>
      </c>
      <c r="K14" s="44">
        <v>17517.432959999995</v>
      </c>
      <c r="L14" s="44">
        <v>17517.432959999995</v>
      </c>
      <c r="M14" s="44">
        <v>17517.432959999995</v>
      </c>
      <c r="N14" s="44">
        <v>17517.432959999995</v>
      </c>
      <c r="O14" s="46">
        <f t="shared" si="0"/>
        <v>210209.19551999998</v>
      </c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8" x14ac:dyDescent="0.25">
      <c r="A15" s="82">
        <v>1331</v>
      </c>
      <c r="B15" s="82" t="s">
        <v>217</v>
      </c>
      <c r="C15" s="44">
        <v>9500</v>
      </c>
      <c r="D15" s="44">
        <v>9500</v>
      </c>
      <c r="E15" s="44">
        <v>9500</v>
      </c>
      <c r="F15" s="44">
        <v>9500</v>
      </c>
      <c r="G15" s="44">
        <v>9500</v>
      </c>
      <c r="H15" s="44">
        <v>9500</v>
      </c>
      <c r="I15" s="44">
        <v>9500</v>
      </c>
      <c r="J15" s="44">
        <v>9500</v>
      </c>
      <c r="K15" s="44">
        <v>9500</v>
      </c>
      <c r="L15" s="44">
        <v>9500</v>
      </c>
      <c r="M15" s="44">
        <v>9500</v>
      </c>
      <c r="N15" s="44">
        <v>9500</v>
      </c>
      <c r="O15" s="46">
        <f t="shared" si="0"/>
        <v>114000</v>
      </c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8" x14ac:dyDescent="0.25">
      <c r="A16" s="82">
        <v>1333</v>
      </c>
      <c r="B16" s="82" t="s">
        <v>218</v>
      </c>
      <c r="C16" s="44">
        <v>25687.4205</v>
      </c>
      <c r="D16" s="44">
        <v>16002.819000000001</v>
      </c>
      <c r="E16" s="44">
        <v>18470.634000000002</v>
      </c>
      <c r="F16" s="44">
        <v>73175.91750000001</v>
      </c>
      <c r="G16" s="44">
        <v>29647.716500000002</v>
      </c>
      <c r="H16" s="44">
        <v>0</v>
      </c>
      <c r="I16" s="44">
        <v>0</v>
      </c>
      <c r="J16" s="44">
        <v>0</v>
      </c>
      <c r="K16" s="44">
        <v>13313.1322485</v>
      </c>
      <c r="L16" s="44">
        <v>0</v>
      </c>
      <c r="M16" s="44">
        <v>26280.296642913596</v>
      </c>
      <c r="N16" s="44">
        <v>29237.89478925</v>
      </c>
      <c r="O16" s="46">
        <f t="shared" si="0"/>
        <v>231815.83118066366</v>
      </c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1:28" x14ac:dyDescent="0.25">
      <c r="A17" s="82">
        <v>1334</v>
      </c>
      <c r="B17" s="82" t="s">
        <v>219</v>
      </c>
      <c r="C17" s="44">
        <v>0</v>
      </c>
      <c r="D17" s="44">
        <v>0</v>
      </c>
      <c r="E17" s="44">
        <v>134749.21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6">
        <f t="shared" si="0"/>
        <v>134749.21</v>
      </c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1:28" x14ac:dyDescent="0.25">
      <c r="A18" s="82">
        <v>1335</v>
      </c>
      <c r="B18" s="82" t="s">
        <v>220</v>
      </c>
      <c r="C18" s="44">
        <v>2500</v>
      </c>
      <c r="D18" s="44">
        <v>2500</v>
      </c>
      <c r="E18" s="44">
        <v>2500</v>
      </c>
      <c r="F18" s="44">
        <v>2500</v>
      </c>
      <c r="G18" s="44">
        <v>2500</v>
      </c>
      <c r="H18" s="44">
        <v>2500</v>
      </c>
      <c r="I18" s="44">
        <v>2500</v>
      </c>
      <c r="J18" s="44">
        <v>2500</v>
      </c>
      <c r="K18" s="44">
        <v>2500</v>
      </c>
      <c r="L18" s="44">
        <v>2500</v>
      </c>
      <c r="M18" s="44">
        <v>2500</v>
      </c>
      <c r="N18" s="44">
        <v>2500</v>
      </c>
      <c r="O18" s="46">
        <f t="shared" si="0"/>
        <v>30000</v>
      </c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1:28" x14ac:dyDescent="0.25">
      <c r="A19" s="82">
        <v>1411</v>
      </c>
      <c r="B19" s="82" t="s">
        <v>221</v>
      </c>
      <c r="C19" s="44">
        <v>71866.244800000015</v>
      </c>
      <c r="D19" s="44">
        <v>71866.244800000015</v>
      </c>
      <c r="E19" s="44">
        <v>89832.806000000011</v>
      </c>
      <c r="F19" s="44">
        <v>71866.244800000015</v>
      </c>
      <c r="G19" s="44">
        <v>89832.806000000011</v>
      </c>
      <c r="H19" s="44">
        <v>71866.244800000015</v>
      </c>
      <c r="I19" s="44">
        <v>71866.244800000015</v>
      </c>
      <c r="J19" s="44">
        <v>89832.806000000011</v>
      </c>
      <c r="K19" s="44">
        <v>71866.244800000015</v>
      </c>
      <c r="L19" s="44">
        <v>71866.244800000015</v>
      </c>
      <c r="M19" s="44">
        <v>89832.806000000011</v>
      </c>
      <c r="N19" s="44">
        <v>71866.244800000015</v>
      </c>
      <c r="O19" s="46">
        <f t="shared" si="0"/>
        <v>934261.18239999993</v>
      </c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1:28" x14ac:dyDescent="0.25">
      <c r="A20" s="82">
        <v>1421</v>
      </c>
      <c r="B20" s="82" t="s">
        <v>222</v>
      </c>
      <c r="C20" s="44">
        <v>0</v>
      </c>
      <c r="D20" s="44">
        <v>76968.181500000006</v>
      </c>
      <c r="E20" s="44">
        <v>0</v>
      </c>
      <c r="F20" s="44">
        <v>76968.181500000006</v>
      </c>
      <c r="G20" s="44">
        <v>0</v>
      </c>
      <c r="H20" s="44">
        <v>76968.181500000006</v>
      </c>
      <c r="I20" s="44">
        <v>0</v>
      </c>
      <c r="J20" s="44">
        <v>90625.542000000001</v>
      </c>
      <c r="K20" s="44">
        <v>0</v>
      </c>
      <c r="L20" s="44">
        <v>76968.181500000006</v>
      </c>
      <c r="M20" s="44">
        <v>0</v>
      </c>
      <c r="N20" s="44">
        <v>76968.181500000006</v>
      </c>
      <c r="O20" s="46">
        <f t="shared" si="0"/>
        <v>475466.44950000005</v>
      </c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1:28" x14ac:dyDescent="0.25">
      <c r="A21" s="82">
        <v>1431</v>
      </c>
      <c r="B21" s="82" t="s">
        <v>223</v>
      </c>
      <c r="C21" s="44">
        <v>0</v>
      </c>
      <c r="D21" s="44">
        <v>78040.588499999998</v>
      </c>
      <c r="E21" s="44">
        <v>0</v>
      </c>
      <c r="F21" s="44">
        <v>78040.588499999998</v>
      </c>
      <c r="G21" s="44">
        <v>0</v>
      </c>
      <c r="H21" s="44">
        <v>78040.588499999998</v>
      </c>
      <c r="I21" s="44">
        <v>0</v>
      </c>
      <c r="J21" s="44">
        <v>95141.907000000007</v>
      </c>
      <c r="K21" s="44">
        <v>0</v>
      </c>
      <c r="L21" s="44">
        <v>78040.588499999998</v>
      </c>
      <c r="M21" s="44">
        <v>0</v>
      </c>
      <c r="N21" s="44">
        <v>78040.588499999998</v>
      </c>
      <c r="O21" s="46">
        <f t="shared" si="0"/>
        <v>485344.84950000001</v>
      </c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1:28" x14ac:dyDescent="0.25">
      <c r="A22" s="82">
        <v>1543</v>
      </c>
      <c r="B22" s="82" t="s">
        <v>224</v>
      </c>
      <c r="C22" s="44">
        <v>3000</v>
      </c>
      <c r="D22" s="44">
        <v>3000</v>
      </c>
      <c r="E22" s="44">
        <v>3000</v>
      </c>
      <c r="F22" s="44">
        <v>3000</v>
      </c>
      <c r="G22" s="44">
        <v>3000</v>
      </c>
      <c r="H22" s="44">
        <v>3000</v>
      </c>
      <c r="I22" s="44">
        <v>3000</v>
      </c>
      <c r="J22" s="44">
        <v>3000</v>
      </c>
      <c r="K22" s="44">
        <v>3000</v>
      </c>
      <c r="L22" s="44">
        <v>3000</v>
      </c>
      <c r="M22" s="44">
        <v>3000</v>
      </c>
      <c r="N22" s="44">
        <v>3000</v>
      </c>
      <c r="O22" s="46">
        <f t="shared" si="0"/>
        <v>36000</v>
      </c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1:28" x14ac:dyDescent="0.25">
      <c r="A23" s="82">
        <v>1545</v>
      </c>
      <c r="B23" s="82" t="s">
        <v>225</v>
      </c>
      <c r="C23" s="44">
        <v>51769.871999999988</v>
      </c>
      <c r="D23" s="44">
        <v>51769.871999999988</v>
      </c>
      <c r="E23" s="44">
        <v>51769.871999999988</v>
      </c>
      <c r="F23" s="44">
        <v>51769.871999999988</v>
      </c>
      <c r="G23" s="44">
        <v>51769.871999999988</v>
      </c>
      <c r="H23" s="44">
        <v>51769.871999999988</v>
      </c>
      <c r="I23" s="44">
        <v>51769.871999999988</v>
      </c>
      <c r="J23" s="44">
        <v>51769.871999999988</v>
      </c>
      <c r="K23" s="44">
        <v>103539.74399999998</v>
      </c>
      <c r="L23" s="44">
        <v>51769.871999999988</v>
      </c>
      <c r="M23" s="44">
        <v>51769.871999999988</v>
      </c>
      <c r="N23" s="44">
        <v>65888.927999999985</v>
      </c>
      <c r="O23" s="46">
        <f t="shared" si="0"/>
        <v>687127.39199999976</v>
      </c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1:28" x14ac:dyDescent="0.25">
      <c r="A24" s="82">
        <v>1547</v>
      </c>
      <c r="B24" s="82" t="s">
        <v>226</v>
      </c>
      <c r="C24" s="44">
        <v>57749.660999999986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6">
        <f t="shared" si="0"/>
        <v>57749.660999999986</v>
      </c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1:28" x14ac:dyDescent="0.25">
      <c r="A25" s="82">
        <v>1548</v>
      </c>
      <c r="B25" s="82" t="s">
        <v>227</v>
      </c>
      <c r="C25" s="44">
        <v>0</v>
      </c>
      <c r="D25" s="44">
        <v>0</v>
      </c>
      <c r="E25" s="44">
        <v>0</v>
      </c>
      <c r="F25" s="44">
        <v>0</v>
      </c>
      <c r="G25" s="44">
        <v>57749.660999999986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6">
        <f t="shared" si="0"/>
        <v>57749.660999999986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1:28" x14ac:dyDescent="0.25">
      <c r="A26" s="82">
        <v>1592</v>
      </c>
      <c r="B26" s="82" t="s">
        <v>228</v>
      </c>
      <c r="C26" s="44">
        <v>44916.402999999998</v>
      </c>
      <c r="D26" s="44">
        <v>44916.402999999998</v>
      </c>
      <c r="E26" s="44">
        <v>56145.503749999996</v>
      </c>
      <c r="F26" s="44">
        <v>44916.402999999998</v>
      </c>
      <c r="G26" s="44">
        <v>56145.503749999996</v>
      </c>
      <c r="H26" s="44">
        <v>44916.402999999998</v>
      </c>
      <c r="I26" s="44">
        <v>44916.402999999998</v>
      </c>
      <c r="J26" s="44">
        <v>56145.503749999996</v>
      </c>
      <c r="K26" s="44">
        <v>44916.402999999998</v>
      </c>
      <c r="L26" s="44">
        <v>44916.402999999998</v>
      </c>
      <c r="M26" s="44">
        <v>56145.503749999996</v>
      </c>
      <c r="N26" s="44">
        <v>44916.402999999998</v>
      </c>
      <c r="O26" s="46">
        <f t="shared" si="0"/>
        <v>583913.23899999994</v>
      </c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1:28" x14ac:dyDescent="0.25">
      <c r="A27" s="82">
        <v>1593</v>
      </c>
      <c r="B27" s="82" t="s">
        <v>229</v>
      </c>
      <c r="C27" s="44">
        <v>44916.402999999998</v>
      </c>
      <c r="D27" s="44">
        <v>44916.402999999998</v>
      </c>
      <c r="E27" s="44">
        <v>56145.503749999996</v>
      </c>
      <c r="F27" s="44">
        <v>44916.402999999998</v>
      </c>
      <c r="G27" s="44">
        <v>56145.503749999996</v>
      </c>
      <c r="H27" s="44">
        <v>44916.402999999998</v>
      </c>
      <c r="I27" s="44">
        <v>44916.402999999998</v>
      </c>
      <c r="J27" s="44">
        <v>56145.503749999996</v>
      </c>
      <c r="K27" s="44">
        <v>44916.402999999998</v>
      </c>
      <c r="L27" s="44">
        <v>44916.402999999998</v>
      </c>
      <c r="M27" s="44">
        <v>56145.503749999996</v>
      </c>
      <c r="N27" s="44">
        <v>44916.402999999998</v>
      </c>
      <c r="O27" s="46">
        <f t="shared" si="0"/>
        <v>583913.23899999994</v>
      </c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1:28" x14ac:dyDescent="0.25">
      <c r="A28" s="82">
        <v>1612</v>
      </c>
      <c r="B28" s="82" t="s">
        <v>230</v>
      </c>
      <c r="C28" s="44">
        <v>10779.936720000003</v>
      </c>
      <c r="D28" s="44">
        <v>10779.936720000003</v>
      </c>
      <c r="E28" s="44">
        <v>13474.920900000003</v>
      </c>
      <c r="F28" s="44">
        <v>10779.936720000003</v>
      </c>
      <c r="G28" s="44">
        <v>13474.920900000003</v>
      </c>
      <c r="H28" s="44">
        <v>10779.936720000003</v>
      </c>
      <c r="I28" s="44">
        <v>10779.936720000003</v>
      </c>
      <c r="J28" s="44">
        <v>13474.920900000003</v>
      </c>
      <c r="K28" s="44">
        <v>10779.936720000003</v>
      </c>
      <c r="L28" s="44">
        <v>10779.936720000003</v>
      </c>
      <c r="M28" s="44">
        <v>13474.920900000003</v>
      </c>
      <c r="N28" s="44">
        <v>10779.936720000003</v>
      </c>
      <c r="O28" s="46">
        <f t="shared" si="0"/>
        <v>140139.17736</v>
      </c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1:28" x14ac:dyDescent="0.25">
      <c r="A29" s="82">
        <v>2111</v>
      </c>
      <c r="B29" s="82" t="s">
        <v>231</v>
      </c>
      <c r="C29" s="44">
        <v>9800</v>
      </c>
      <c r="D29" s="44">
        <v>9800</v>
      </c>
      <c r="E29" s="44">
        <v>9800</v>
      </c>
      <c r="F29" s="44">
        <v>9800</v>
      </c>
      <c r="G29" s="44">
        <v>9800</v>
      </c>
      <c r="H29" s="44">
        <v>9800</v>
      </c>
      <c r="I29" s="44">
        <v>9800</v>
      </c>
      <c r="J29" s="44">
        <v>9800</v>
      </c>
      <c r="K29" s="44">
        <v>9800</v>
      </c>
      <c r="L29" s="44">
        <v>9800</v>
      </c>
      <c r="M29" s="44">
        <v>9800</v>
      </c>
      <c r="N29" s="44">
        <v>9800</v>
      </c>
      <c r="O29" s="46">
        <f>SUM(C29:N29)</f>
        <v>117600</v>
      </c>
      <c r="P29" s="58"/>
      <c r="Q29" s="58"/>
      <c r="R29" s="58"/>
      <c r="S29" s="58"/>
      <c r="T29" s="58"/>
      <c r="U29" s="58"/>
      <c r="V29" s="58"/>
    </row>
    <row r="30" spans="1:28" x14ac:dyDescent="0.25">
      <c r="A30" s="82">
        <v>2213</v>
      </c>
      <c r="B30" s="82" t="s">
        <v>233</v>
      </c>
      <c r="C30" s="44">
        <v>20000</v>
      </c>
      <c r="D30" s="44">
        <v>20235.831000000002</v>
      </c>
      <c r="E30" s="44">
        <v>18217.415999999997</v>
      </c>
      <c r="F30" s="44">
        <v>21308.889000000003</v>
      </c>
      <c r="G30" s="44">
        <v>20000</v>
      </c>
      <c r="H30" s="44">
        <v>20082.016500000002</v>
      </c>
      <c r="I30" s="44">
        <v>26530.875</v>
      </c>
      <c r="J30" s="44">
        <v>20000</v>
      </c>
      <c r="K30" s="44">
        <v>20000</v>
      </c>
      <c r="L30" s="44">
        <v>20000</v>
      </c>
      <c r="M30" s="44">
        <v>20000</v>
      </c>
      <c r="N30" s="44">
        <v>20000</v>
      </c>
      <c r="O30" s="46">
        <f t="shared" si="0"/>
        <v>246375.0275</v>
      </c>
      <c r="P30" s="58"/>
      <c r="Q30" s="58"/>
      <c r="R30" s="58"/>
      <c r="S30" s="58"/>
      <c r="T30" s="58"/>
      <c r="U30" s="58"/>
      <c r="V30" s="58"/>
    </row>
    <row r="31" spans="1:28" x14ac:dyDescent="0.25">
      <c r="A31" s="82">
        <v>2214</v>
      </c>
      <c r="B31" s="82" t="s">
        <v>234</v>
      </c>
      <c r="C31" s="44">
        <v>3284.4</v>
      </c>
      <c r="D31" s="44">
        <v>3839.8500000000004</v>
      </c>
      <c r="E31" s="44">
        <v>4516.05</v>
      </c>
      <c r="F31" s="44">
        <v>5940.9000000000005</v>
      </c>
      <c r="G31" s="44">
        <v>4349.1000000000004</v>
      </c>
      <c r="H31" s="44">
        <v>5216.4000000000005</v>
      </c>
      <c r="I31" s="44">
        <v>3477.6000000000004</v>
      </c>
      <c r="J31" s="44">
        <v>3457.4504999999999</v>
      </c>
      <c r="K31" s="44">
        <v>3402.5798870462127</v>
      </c>
      <c r="L31" s="44">
        <v>3368.5984118390638</v>
      </c>
      <c r="M31" s="44">
        <v>3172.0968378151179</v>
      </c>
      <c r="N31" s="44">
        <v>3457.4467528125006</v>
      </c>
      <c r="O31" s="46">
        <f t="shared" si="0"/>
        <v>47482.472389512892</v>
      </c>
      <c r="P31" s="58"/>
      <c r="Q31" s="58"/>
      <c r="R31" s="58"/>
      <c r="S31" s="58"/>
      <c r="T31" s="58"/>
      <c r="U31" s="58"/>
      <c r="V31" s="58"/>
    </row>
    <row r="32" spans="1:28" x14ac:dyDescent="0.25">
      <c r="A32" s="82">
        <v>2215</v>
      </c>
      <c r="B32" s="82" t="s">
        <v>235</v>
      </c>
      <c r="C32" s="44">
        <v>3000</v>
      </c>
      <c r="D32" s="44">
        <v>3000</v>
      </c>
      <c r="E32" s="44">
        <v>3000</v>
      </c>
      <c r="F32" s="44">
        <v>3000</v>
      </c>
      <c r="G32" s="44">
        <v>3000</v>
      </c>
      <c r="H32" s="44">
        <v>3000</v>
      </c>
      <c r="I32" s="44">
        <v>3000</v>
      </c>
      <c r="J32" s="44">
        <v>3000</v>
      </c>
      <c r="K32" s="44">
        <v>3000</v>
      </c>
      <c r="L32" s="44">
        <v>3000</v>
      </c>
      <c r="M32" s="44">
        <v>3000</v>
      </c>
      <c r="N32" s="44">
        <v>3000</v>
      </c>
      <c r="O32" s="46">
        <f t="shared" si="0"/>
        <v>36000</v>
      </c>
      <c r="P32" s="58"/>
      <c r="Q32" s="58"/>
      <c r="R32" s="58"/>
      <c r="S32" s="58"/>
      <c r="T32" s="58"/>
      <c r="U32" s="58"/>
      <c r="V32" s="58"/>
    </row>
    <row r="33" spans="1:22" x14ac:dyDescent="0.25">
      <c r="A33" s="82">
        <v>2231</v>
      </c>
      <c r="B33" s="82" t="s">
        <v>236</v>
      </c>
      <c r="C33" s="44">
        <v>0</v>
      </c>
      <c r="D33" s="44">
        <v>3000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3000</v>
      </c>
      <c r="K33" s="44">
        <v>0</v>
      </c>
      <c r="L33" s="44">
        <v>0</v>
      </c>
      <c r="M33" s="44">
        <v>0</v>
      </c>
      <c r="N33" s="44">
        <v>0</v>
      </c>
      <c r="O33" s="46">
        <f t="shared" si="0"/>
        <v>6000</v>
      </c>
      <c r="P33" s="58"/>
      <c r="Q33" s="58"/>
      <c r="R33" s="58"/>
      <c r="S33" s="58"/>
      <c r="T33" s="58"/>
      <c r="U33" s="58"/>
      <c r="V33" s="58"/>
    </row>
    <row r="34" spans="1:22" x14ac:dyDescent="0.25">
      <c r="A34" s="82">
        <v>2381</v>
      </c>
      <c r="B34" s="82" t="s">
        <v>237</v>
      </c>
      <c r="C34" s="44">
        <v>56445.375</v>
      </c>
      <c r="D34" s="44">
        <v>27002.850000000002</v>
      </c>
      <c r="E34" s="44">
        <v>201272.35800000001</v>
      </c>
      <c r="F34" s="44">
        <v>44772</v>
      </c>
      <c r="G34" s="44">
        <v>220197.92550000001</v>
      </c>
      <c r="H34" s="44">
        <v>88213.271999999997</v>
      </c>
      <c r="I34" s="44">
        <v>75267.160499999998</v>
      </c>
      <c r="J34" s="44">
        <v>85052.718500000003</v>
      </c>
      <c r="K34" s="44">
        <v>55032.591500000002</v>
      </c>
      <c r="L34" s="44">
        <v>39230.869500000001</v>
      </c>
      <c r="M34" s="44">
        <v>47990.265999999996</v>
      </c>
      <c r="N34" s="44">
        <v>49694.587500000001</v>
      </c>
      <c r="O34" s="46">
        <f t="shared" si="0"/>
        <v>990171.97399999993</v>
      </c>
      <c r="P34" s="58"/>
      <c r="Q34" s="58"/>
      <c r="R34" s="58"/>
      <c r="S34" s="58"/>
      <c r="T34" s="58"/>
      <c r="U34" s="58"/>
      <c r="V34" s="58"/>
    </row>
    <row r="35" spans="1:22" x14ac:dyDescent="0.25">
      <c r="A35" s="82">
        <v>2383</v>
      </c>
      <c r="B35" s="82" t="s">
        <v>239</v>
      </c>
      <c r="C35" s="44">
        <v>84171.066000000006</v>
      </c>
      <c r="D35" s="44">
        <v>35662.4205</v>
      </c>
      <c r="E35" s="44">
        <v>110489.77800000001</v>
      </c>
      <c r="F35" s="44">
        <v>261560.4075</v>
      </c>
      <c r="G35" s="44">
        <v>121109.247</v>
      </c>
      <c r="H35" s="44">
        <v>60112.636500000001</v>
      </c>
      <c r="I35" s="44">
        <v>54419.305500000009</v>
      </c>
      <c r="J35" s="44">
        <v>155808.16650000002</v>
      </c>
      <c r="K35" s="44">
        <v>61120.773000000008</v>
      </c>
      <c r="L35" s="44">
        <v>43769.943000000007</v>
      </c>
      <c r="M35" s="44">
        <v>53114.985000000001</v>
      </c>
      <c r="N35" s="44">
        <v>47507.218500000003</v>
      </c>
      <c r="O35" s="46">
        <f t="shared" si="0"/>
        <v>1088845.9470000002</v>
      </c>
      <c r="P35" s="58"/>
      <c r="Q35" s="58"/>
      <c r="R35" s="58"/>
      <c r="S35" s="58"/>
      <c r="T35" s="58"/>
      <c r="U35" s="58"/>
      <c r="V35" s="58"/>
    </row>
    <row r="36" spans="1:22" x14ac:dyDescent="0.25">
      <c r="A36" s="82">
        <v>2384</v>
      </c>
      <c r="B36" s="82" t="s">
        <v>240</v>
      </c>
      <c r="C36" s="44">
        <v>47600.122499999998</v>
      </c>
      <c r="D36" s="44">
        <v>24385.200000000001</v>
      </c>
      <c r="E36" s="44">
        <v>39762.512999999999</v>
      </c>
      <c r="F36" s="44">
        <v>69182.505000000005</v>
      </c>
      <c r="G36" s="44">
        <v>39558.3825</v>
      </c>
      <c r="H36" s="44">
        <v>33045.810000000005</v>
      </c>
      <c r="I36" s="44">
        <v>48400.978499999997</v>
      </c>
      <c r="J36" s="44">
        <v>46404.33</v>
      </c>
      <c r="K36" s="44">
        <v>28120.386000000002</v>
      </c>
      <c r="L36" s="44">
        <v>23092.282500000001</v>
      </c>
      <c r="M36" s="44">
        <v>31458.273000000001</v>
      </c>
      <c r="N36" s="44">
        <v>36483.468000000008</v>
      </c>
      <c r="O36" s="46">
        <f t="shared" si="0"/>
        <v>467494.25099999999</v>
      </c>
      <c r="P36" s="58"/>
      <c r="Q36" s="58"/>
      <c r="R36" s="58"/>
      <c r="S36" s="58"/>
      <c r="T36" s="58"/>
      <c r="U36" s="58"/>
      <c r="V36" s="58"/>
    </row>
    <row r="37" spans="1:22" x14ac:dyDescent="0.25">
      <c r="A37" s="82">
        <v>2531</v>
      </c>
      <c r="B37" s="82" t="s">
        <v>241</v>
      </c>
      <c r="C37" s="44">
        <v>0</v>
      </c>
      <c r="D37" s="44">
        <v>28311.538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34971.195</v>
      </c>
      <c r="K37" s="44">
        <v>0</v>
      </c>
      <c r="L37" s="44">
        <v>0</v>
      </c>
      <c r="M37" s="44">
        <v>0</v>
      </c>
      <c r="N37" s="44">
        <v>0</v>
      </c>
      <c r="O37" s="46">
        <f t="shared" si="0"/>
        <v>63282.733</v>
      </c>
      <c r="P37" s="58"/>
      <c r="Q37" s="58"/>
      <c r="R37" s="58"/>
      <c r="S37" s="58"/>
      <c r="T37" s="58"/>
      <c r="U37" s="58"/>
      <c r="V37" s="58"/>
    </row>
    <row r="38" spans="1:22" x14ac:dyDescent="0.25">
      <c r="A38" s="82">
        <v>3142</v>
      </c>
      <c r="B38" s="82" t="s">
        <v>244</v>
      </c>
      <c r="C38" s="44">
        <v>7500</v>
      </c>
      <c r="D38" s="44">
        <v>7500</v>
      </c>
      <c r="E38" s="44">
        <v>7500</v>
      </c>
      <c r="F38" s="44">
        <v>7500</v>
      </c>
      <c r="G38" s="44">
        <v>7500</v>
      </c>
      <c r="H38" s="44">
        <v>7500</v>
      </c>
      <c r="I38" s="44">
        <v>7500</v>
      </c>
      <c r="J38" s="44">
        <v>7500</v>
      </c>
      <c r="K38" s="44">
        <v>7500</v>
      </c>
      <c r="L38" s="44">
        <v>7500</v>
      </c>
      <c r="M38" s="44">
        <v>7500</v>
      </c>
      <c r="N38" s="44">
        <v>7500</v>
      </c>
      <c r="O38" s="46">
        <f t="shared" si="0"/>
        <v>90000</v>
      </c>
      <c r="P38" s="58"/>
      <c r="Q38" s="58"/>
      <c r="R38" s="58"/>
      <c r="S38" s="58"/>
      <c r="T38" s="58"/>
      <c r="U38" s="58"/>
      <c r="V38" s="58"/>
    </row>
    <row r="39" spans="1:22" x14ac:dyDescent="0.25">
      <c r="A39" s="82">
        <v>3153</v>
      </c>
      <c r="B39" s="82" t="s">
        <v>246</v>
      </c>
      <c r="C39" s="44">
        <v>5500</v>
      </c>
      <c r="D39" s="44">
        <v>5500</v>
      </c>
      <c r="E39" s="44">
        <v>5500</v>
      </c>
      <c r="F39" s="44">
        <v>5500</v>
      </c>
      <c r="G39" s="44">
        <v>5500</v>
      </c>
      <c r="H39" s="44">
        <v>5500</v>
      </c>
      <c r="I39" s="44">
        <v>5500</v>
      </c>
      <c r="J39" s="44">
        <v>5500</v>
      </c>
      <c r="K39" s="44">
        <v>5500</v>
      </c>
      <c r="L39" s="44">
        <v>5500</v>
      </c>
      <c r="M39" s="44">
        <v>5500</v>
      </c>
      <c r="N39" s="44">
        <v>5500</v>
      </c>
      <c r="O39" s="46">
        <f t="shared" si="0"/>
        <v>66000</v>
      </c>
      <c r="P39" s="58"/>
      <c r="Q39" s="58"/>
      <c r="R39" s="58"/>
      <c r="S39" s="58"/>
      <c r="T39" s="58"/>
      <c r="U39" s="58"/>
      <c r="V39" s="58"/>
    </row>
    <row r="40" spans="1:22" x14ac:dyDescent="0.25">
      <c r="A40" s="82">
        <v>3272</v>
      </c>
      <c r="B40" s="82" t="s">
        <v>250</v>
      </c>
      <c r="C40" s="44">
        <v>8355.4800000000014</v>
      </c>
      <c r="D40" s="44">
        <v>19852.801500000001</v>
      </c>
      <c r="E40" s="44">
        <v>9450.0105000000003</v>
      </c>
      <c r="F40" s="44">
        <v>10458.210000000003</v>
      </c>
      <c r="G40" s="44">
        <v>12855.480000000001</v>
      </c>
      <c r="H40" s="44">
        <v>9746.7300000000014</v>
      </c>
      <c r="I40" s="44">
        <v>8400</v>
      </c>
      <c r="J40" s="44">
        <v>12000</v>
      </c>
      <c r="K40" s="44">
        <v>8400</v>
      </c>
      <c r="L40" s="44">
        <v>8400</v>
      </c>
      <c r="M40" s="44">
        <v>8400</v>
      </c>
      <c r="N40" s="44">
        <v>8400</v>
      </c>
      <c r="O40" s="46">
        <f t="shared" si="0"/>
        <v>124718.71200000001</v>
      </c>
      <c r="P40" s="58"/>
      <c r="Q40" s="58"/>
      <c r="R40" s="58"/>
      <c r="S40" s="58"/>
      <c r="T40" s="58"/>
      <c r="U40" s="58"/>
      <c r="V40" s="58"/>
    </row>
    <row r="41" spans="1:22" x14ac:dyDescent="0.25">
      <c r="A41" s="82">
        <v>3314</v>
      </c>
      <c r="B41" s="82" t="s">
        <v>383</v>
      </c>
      <c r="C41" s="44">
        <v>15000</v>
      </c>
      <c r="D41" s="44">
        <v>15000</v>
      </c>
      <c r="E41" s="44">
        <v>15000</v>
      </c>
      <c r="F41" s="44">
        <v>15000</v>
      </c>
      <c r="G41" s="44">
        <v>15000</v>
      </c>
      <c r="H41" s="44">
        <v>15000</v>
      </c>
      <c r="I41" s="44">
        <v>15000</v>
      </c>
      <c r="J41" s="44">
        <v>15000</v>
      </c>
      <c r="K41" s="44">
        <v>15000</v>
      </c>
      <c r="L41" s="44">
        <v>15000</v>
      </c>
      <c r="M41" s="44">
        <v>15000</v>
      </c>
      <c r="N41" s="44">
        <v>15000</v>
      </c>
      <c r="O41" s="46">
        <f t="shared" si="0"/>
        <v>180000</v>
      </c>
      <c r="P41" s="58"/>
      <c r="Q41" s="58"/>
      <c r="R41" s="58"/>
      <c r="S41" s="58"/>
      <c r="T41" s="58"/>
      <c r="U41" s="58"/>
      <c r="V41" s="58"/>
    </row>
    <row r="42" spans="1:22" x14ac:dyDescent="0.25">
      <c r="A42" s="82">
        <v>3341</v>
      </c>
      <c r="B42" s="82" t="s">
        <v>252</v>
      </c>
      <c r="C42" s="44">
        <v>0</v>
      </c>
      <c r="D42" s="44">
        <v>8000</v>
      </c>
      <c r="E42" s="44">
        <v>2800</v>
      </c>
      <c r="F42" s="44">
        <v>0</v>
      </c>
      <c r="G42" s="44">
        <v>0</v>
      </c>
      <c r="H42" s="44">
        <v>2800</v>
      </c>
      <c r="I42" s="44">
        <v>0</v>
      </c>
      <c r="J42" s="44">
        <v>0</v>
      </c>
      <c r="K42" s="44">
        <v>2800</v>
      </c>
      <c r="L42" s="44">
        <v>0</v>
      </c>
      <c r="M42" s="44">
        <v>0</v>
      </c>
      <c r="N42" s="44">
        <v>0</v>
      </c>
      <c r="O42" s="46">
        <f t="shared" si="0"/>
        <v>16400</v>
      </c>
      <c r="P42" s="58"/>
      <c r="Q42" s="58"/>
      <c r="R42" s="58"/>
      <c r="S42" s="58"/>
      <c r="T42" s="58"/>
      <c r="U42" s="58"/>
      <c r="V42" s="58"/>
    </row>
    <row r="43" spans="1:22" x14ac:dyDescent="0.25">
      <c r="A43" s="82">
        <v>3411</v>
      </c>
      <c r="B43" s="82" t="s">
        <v>257</v>
      </c>
      <c r="C43" s="44">
        <v>5000</v>
      </c>
      <c r="D43" s="44">
        <v>4500</v>
      </c>
      <c r="E43" s="44">
        <v>6000</v>
      </c>
      <c r="F43" s="44">
        <v>4500</v>
      </c>
      <c r="G43" s="44">
        <v>4500</v>
      </c>
      <c r="H43" s="44">
        <v>6000</v>
      </c>
      <c r="I43" s="44">
        <v>4500</v>
      </c>
      <c r="J43" s="44">
        <v>6500</v>
      </c>
      <c r="K43" s="44">
        <v>6500</v>
      </c>
      <c r="L43" s="44">
        <v>6500</v>
      </c>
      <c r="M43" s="44">
        <v>6000</v>
      </c>
      <c r="N43" s="44">
        <v>6000</v>
      </c>
      <c r="O43" s="46">
        <f t="shared" si="0"/>
        <v>66500</v>
      </c>
      <c r="P43" s="58"/>
      <c r="Q43" s="58"/>
      <c r="R43" s="58"/>
      <c r="S43" s="58"/>
      <c r="T43" s="58"/>
      <c r="U43" s="58"/>
      <c r="V43" s="58"/>
    </row>
    <row r="44" spans="1:22" x14ac:dyDescent="0.25">
      <c r="A44" s="82">
        <v>3431</v>
      </c>
      <c r="B44" s="82" t="s">
        <v>259</v>
      </c>
      <c r="C44" s="44">
        <v>7500</v>
      </c>
      <c r="D44" s="44">
        <v>7500</v>
      </c>
      <c r="E44" s="44">
        <v>7500</v>
      </c>
      <c r="F44" s="44">
        <v>7500</v>
      </c>
      <c r="G44" s="44">
        <v>7500</v>
      </c>
      <c r="H44" s="44">
        <v>7500</v>
      </c>
      <c r="I44" s="44">
        <v>7500</v>
      </c>
      <c r="J44" s="44">
        <v>7500</v>
      </c>
      <c r="K44" s="44">
        <v>7500</v>
      </c>
      <c r="L44" s="44">
        <v>7500</v>
      </c>
      <c r="M44" s="44">
        <v>7500</v>
      </c>
      <c r="N44" s="44">
        <v>7500</v>
      </c>
      <c r="O44" s="46">
        <f t="shared" si="0"/>
        <v>90000</v>
      </c>
      <c r="P44" s="58"/>
      <c r="Q44" s="58"/>
      <c r="R44" s="58"/>
      <c r="S44" s="58"/>
      <c r="T44" s="58"/>
      <c r="U44" s="58"/>
      <c r="V44" s="58"/>
    </row>
    <row r="45" spans="1:22" x14ac:dyDescent="0.25">
      <c r="A45" s="82">
        <v>3471</v>
      </c>
      <c r="B45" s="82" t="s">
        <v>260</v>
      </c>
      <c r="C45" s="44">
        <v>1260</v>
      </c>
      <c r="D45" s="44">
        <v>1260</v>
      </c>
      <c r="E45" s="44">
        <v>1260</v>
      </c>
      <c r="F45" s="44">
        <v>1260</v>
      </c>
      <c r="G45" s="44">
        <v>1260</v>
      </c>
      <c r="H45" s="44">
        <v>1260</v>
      </c>
      <c r="I45" s="44">
        <v>1260</v>
      </c>
      <c r="J45" s="44">
        <v>1260</v>
      </c>
      <c r="K45" s="44">
        <v>1260</v>
      </c>
      <c r="L45" s="44">
        <v>1260</v>
      </c>
      <c r="M45" s="44">
        <v>1260</v>
      </c>
      <c r="N45" s="44">
        <v>1260</v>
      </c>
      <c r="O45" s="46">
        <f t="shared" si="0"/>
        <v>15120</v>
      </c>
      <c r="P45" s="58"/>
      <c r="Q45" s="58"/>
      <c r="R45" s="58"/>
      <c r="S45" s="58"/>
      <c r="T45" s="58"/>
      <c r="U45" s="58"/>
      <c r="V45" s="58"/>
    </row>
    <row r="46" spans="1:22" x14ac:dyDescent="0.25">
      <c r="A46" s="82">
        <v>3511</v>
      </c>
      <c r="B46" s="63" t="s">
        <v>261</v>
      </c>
      <c r="C46" s="44">
        <v>1500</v>
      </c>
      <c r="D46" s="44">
        <v>1500</v>
      </c>
      <c r="E46" s="44">
        <v>1500</v>
      </c>
      <c r="F46" s="44">
        <v>1500</v>
      </c>
      <c r="G46" s="44">
        <v>1500</v>
      </c>
      <c r="H46" s="44">
        <v>1500</v>
      </c>
      <c r="I46" s="44">
        <v>1500</v>
      </c>
      <c r="J46" s="44">
        <v>1500</v>
      </c>
      <c r="K46" s="44">
        <v>1500</v>
      </c>
      <c r="L46" s="44">
        <v>1500</v>
      </c>
      <c r="M46" s="44">
        <v>1500</v>
      </c>
      <c r="N46" s="44">
        <v>1500</v>
      </c>
      <c r="O46" s="46">
        <f t="shared" si="0"/>
        <v>18000</v>
      </c>
      <c r="P46" s="58"/>
      <c r="Q46" s="58"/>
      <c r="R46" s="58"/>
      <c r="S46" s="58"/>
      <c r="T46" s="58"/>
      <c r="U46" s="58"/>
      <c r="V46" s="58"/>
    </row>
    <row r="47" spans="1:22" x14ac:dyDescent="0.25">
      <c r="A47" s="82">
        <v>3532</v>
      </c>
      <c r="B47" s="82" t="s">
        <v>263</v>
      </c>
      <c r="C47" s="44">
        <v>1500</v>
      </c>
      <c r="D47" s="44">
        <v>1500</v>
      </c>
      <c r="E47" s="44">
        <v>1500</v>
      </c>
      <c r="F47" s="44">
        <v>1500</v>
      </c>
      <c r="G47" s="44">
        <v>1500</v>
      </c>
      <c r="H47" s="44">
        <v>1500</v>
      </c>
      <c r="I47" s="44">
        <v>1500</v>
      </c>
      <c r="J47" s="44">
        <v>1500</v>
      </c>
      <c r="K47" s="44">
        <v>1500</v>
      </c>
      <c r="L47" s="44">
        <v>1500</v>
      </c>
      <c r="M47" s="44">
        <v>1500</v>
      </c>
      <c r="N47" s="44">
        <v>1500</v>
      </c>
      <c r="O47" s="46">
        <f t="shared" si="0"/>
        <v>18000</v>
      </c>
      <c r="P47" s="58"/>
      <c r="Q47" s="58"/>
      <c r="R47" s="58"/>
      <c r="S47" s="58"/>
      <c r="T47" s="58"/>
      <c r="U47" s="58"/>
      <c r="V47" s="58"/>
    </row>
    <row r="48" spans="1:22" x14ac:dyDescent="0.25">
      <c r="A48" s="82">
        <v>3533</v>
      </c>
      <c r="B48" s="82" t="s">
        <v>264</v>
      </c>
      <c r="C48" s="44">
        <v>7000</v>
      </c>
      <c r="D48" s="44">
        <v>8000</v>
      </c>
      <c r="E48" s="44">
        <v>7000</v>
      </c>
      <c r="F48" s="44">
        <v>7000</v>
      </c>
      <c r="G48" s="44">
        <v>8000</v>
      </c>
      <c r="H48" s="44">
        <v>7000</v>
      </c>
      <c r="I48" s="44">
        <v>7000</v>
      </c>
      <c r="J48" s="44">
        <v>7000</v>
      </c>
      <c r="K48" s="44">
        <v>8000</v>
      </c>
      <c r="L48" s="44">
        <v>7000</v>
      </c>
      <c r="M48" s="44">
        <v>7000</v>
      </c>
      <c r="N48" s="44">
        <v>7000</v>
      </c>
      <c r="O48" s="46">
        <f t="shared" si="0"/>
        <v>87000</v>
      </c>
      <c r="P48" s="58"/>
      <c r="Q48" s="58"/>
      <c r="R48" s="58"/>
      <c r="S48" s="58"/>
      <c r="T48" s="58"/>
      <c r="U48" s="58"/>
      <c r="V48" s="58"/>
    </row>
    <row r="49" spans="1:23" x14ac:dyDescent="0.25">
      <c r="A49" s="82">
        <v>3534</v>
      </c>
      <c r="B49" s="82" t="s">
        <v>265</v>
      </c>
      <c r="C49" s="44">
        <v>0</v>
      </c>
      <c r="D49" s="44">
        <v>5000</v>
      </c>
      <c r="E49" s="44">
        <v>0</v>
      </c>
      <c r="F49" s="44">
        <v>0</v>
      </c>
      <c r="G49" s="44">
        <v>5000</v>
      </c>
      <c r="H49" s="44">
        <v>0</v>
      </c>
      <c r="I49" s="44">
        <v>0</v>
      </c>
      <c r="J49" s="44">
        <v>0</v>
      </c>
      <c r="K49" s="44">
        <v>5000</v>
      </c>
      <c r="L49" s="44">
        <v>0</v>
      </c>
      <c r="M49" s="44">
        <v>0</v>
      </c>
      <c r="N49" s="44">
        <v>0</v>
      </c>
      <c r="O49" s="46">
        <f t="shared" si="0"/>
        <v>15000</v>
      </c>
      <c r="P49" s="58"/>
      <c r="Q49" s="58"/>
      <c r="R49" s="58"/>
      <c r="S49" s="58"/>
      <c r="T49" s="58"/>
      <c r="U49" s="58"/>
      <c r="V49" s="58"/>
    </row>
    <row r="50" spans="1:23" x14ac:dyDescent="0.25">
      <c r="A50" s="82">
        <v>3582</v>
      </c>
      <c r="B50" s="82" t="s">
        <v>266</v>
      </c>
      <c r="C50" s="44">
        <v>150</v>
      </c>
      <c r="D50" s="44">
        <v>150</v>
      </c>
      <c r="E50" s="44">
        <v>150</v>
      </c>
      <c r="F50" s="44">
        <v>150</v>
      </c>
      <c r="G50" s="44">
        <v>150</v>
      </c>
      <c r="H50" s="44">
        <v>150</v>
      </c>
      <c r="I50" s="44">
        <v>150</v>
      </c>
      <c r="J50" s="44">
        <v>150</v>
      </c>
      <c r="K50" s="44">
        <v>150</v>
      </c>
      <c r="L50" s="44">
        <v>150</v>
      </c>
      <c r="M50" s="44">
        <v>150</v>
      </c>
      <c r="N50" s="44">
        <v>150</v>
      </c>
      <c r="O50" s="46">
        <f t="shared" si="0"/>
        <v>1800</v>
      </c>
      <c r="P50" s="58"/>
      <c r="Q50" s="58"/>
      <c r="R50" s="58"/>
      <c r="S50" s="58"/>
      <c r="T50" s="58"/>
      <c r="U50" s="58"/>
      <c r="V50" s="58"/>
    </row>
    <row r="51" spans="1:23" x14ac:dyDescent="0.25">
      <c r="A51" s="82">
        <v>3625</v>
      </c>
      <c r="B51" s="82" t="s">
        <v>361</v>
      </c>
      <c r="C51" s="44">
        <v>41888.847000000002</v>
      </c>
      <c r="D51" s="44">
        <v>0</v>
      </c>
      <c r="E51" s="44">
        <v>0</v>
      </c>
      <c r="F51" s="44">
        <v>27855.660000000003</v>
      </c>
      <c r="G51" s="44">
        <v>0</v>
      </c>
      <c r="H51" s="44">
        <v>0</v>
      </c>
      <c r="I51" s="44">
        <v>0</v>
      </c>
      <c r="J51" s="44">
        <v>26312.538000000004</v>
      </c>
      <c r="K51" s="44">
        <v>0</v>
      </c>
      <c r="L51" s="44">
        <v>7717.5</v>
      </c>
      <c r="M51" s="44">
        <v>0</v>
      </c>
      <c r="N51" s="44">
        <v>0</v>
      </c>
      <c r="O51" s="46">
        <f t="shared" si="0"/>
        <v>103774.54500000001</v>
      </c>
      <c r="P51" s="58"/>
      <c r="Q51" s="58"/>
      <c r="R51" s="58"/>
      <c r="S51" s="58"/>
      <c r="T51" s="58"/>
      <c r="U51" s="58"/>
      <c r="V51" s="58"/>
    </row>
    <row r="52" spans="1:23" x14ac:dyDescent="0.25">
      <c r="A52" s="82">
        <v>3791</v>
      </c>
      <c r="B52" s="82" t="s">
        <v>267</v>
      </c>
      <c r="C52" s="44">
        <v>4517.63</v>
      </c>
      <c r="D52" s="44">
        <v>2500</v>
      </c>
      <c r="E52" s="44">
        <v>52500</v>
      </c>
      <c r="F52" s="44">
        <v>2500</v>
      </c>
      <c r="G52" s="44">
        <v>2500</v>
      </c>
      <c r="H52" s="44">
        <v>2500</v>
      </c>
      <c r="I52" s="44">
        <v>2500</v>
      </c>
      <c r="J52" s="44">
        <v>2500</v>
      </c>
      <c r="K52" s="44">
        <v>2500</v>
      </c>
      <c r="L52" s="44">
        <v>2500</v>
      </c>
      <c r="M52" s="44">
        <v>2500</v>
      </c>
      <c r="N52" s="44">
        <v>2500</v>
      </c>
      <c r="O52" s="46">
        <f t="shared" si="0"/>
        <v>82017.63</v>
      </c>
      <c r="P52" s="58"/>
      <c r="Q52" s="58"/>
      <c r="R52" s="58"/>
      <c r="S52" s="58"/>
      <c r="T52" s="58"/>
      <c r="U52" s="58"/>
      <c r="V52" s="58"/>
    </row>
    <row r="53" spans="1:23" x14ac:dyDescent="0.25">
      <c r="A53" s="82">
        <v>3856</v>
      </c>
      <c r="B53" s="82" t="s">
        <v>270</v>
      </c>
      <c r="C53" s="44">
        <v>100</v>
      </c>
      <c r="D53" s="44">
        <v>100</v>
      </c>
      <c r="E53" s="44">
        <v>2000</v>
      </c>
      <c r="F53" s="44">
        <v>100</v>
      </c>
      <c r="G53" s="44">
        <v>100</v>
      </c>
      <c r="H53" s="44">
        <v>100</v>
      </c>
      <c r="I53" s="44">
        <v>100</v>
      </c>
      <c r="J53" s="44">
        <v>100</v>
      </c>
      <c r="K53" s="44">
        <v>100</v>
      </c>
      <c r="L53" s="44">
        <v>100</v>
      </c>
      <c r="M53" s="44">
        <v>100</v>
      </c>
      <c r="N53" s="44">
        <v>100</v>
      </c>
      <c r="O53" s="46">
        <f t="shared" si="0"/>
        <v>3100</v>
      </c>
      <c r="P53" s="58"/>
      <c r="Q53" s="58"/>
      <c r="R53" s="58"/>
      <c r="S53" s="58"/>
      <c r="T53" s="58"/>
      <c r="U53" s="58"/>
      <c r="V53" s="58"/>
    </row>
    <row r="54" spans="1:23" x14ac:dyDescent="0.25">
      <c r="A54" s="82">
        <v>3857</v>
      </c>
      <c r="B54" s="82" t="s">
        <v>271</v>
      </c>
      <c r="C54" s="44">
        <v>500</v>
      </c>
      <c r="D54" s="44">
        <v>500</v>
      </c>
      <c r="E54" s="44">
        <v>500</v>
      </c>
      <c r="F54" s="44">
        <v>500</v>
      </c>
      <c r="G54" s="44">
        <v>500</v>
      </c>
      <c r="H54" s="44">
        <v>500</v>
      </c>
      <c r="I54" s="44">
        <v>500</v>
      </c>
      <c r="J54" s="44">
        <v>500</v>
      </c>
      <c r="K54" s="44">
        <v>500</v>
      </c>
      <c r="L54" s="44">
        <v>500</v>
      </c>
      <c r="M54" s="44">
        <v>500</v>
      </c>
      <c r="N54" s="44">
        <v>500</v>
      </c>
      <c r="O54" s="46">
        <f t="shared" si="0"/>
        <v>6000</v>
      </c>
      <c r="P54" s="58"/>
      <c r="Q54" s="58"/>
      <c r="R54" s="58"/>
      <c r="S54" s="58"/>
      <c r="T54" s="58"/>
      <c r="U54" s="58"/>
      <c r="V54" s="58"/>
    </row>
    <row r="55" spans="1:23" x14ac:dyDescent="0.25">
      <c r="A55" s="82">
        <v>3858</v>
      </c>
      <c r="B55" s="82" t="s">
        <v>272</v>
      </c>
      <c r="C55" s="44">
        <v>500</v>
      </c>
      <c r="D55" s="44">
        <v>500</v>
      </c>
      <c r="E55" s="44">
        <v>500</v>
      </c>
      <c r="F55" s="44">
        <v>500</v>
      </c>
      <c r="G55" s="44">
        <v>500</v>
      </c>
      <c r="H55" s="44">
        <v>500</v>
      </c>
      <c r="I55" s="44">
        <v>500</v>
      </c>
      <c r="J55" s="44">
        <v>500</v>
      </c>
      <c r="K55" s="44">
        <v>500</v>
      </c>
      <c r="L55" s="44">
        <v>500</v>
      </c>
      <c r="M55" s="44">
        <v>500</v>
      </c>
      <c r="N55" s="44">
        <v>500</v>
      </c>
      <c r="O55" s="46">
        <f t="shared" si="0"/>
        <v>6000</v>
      </c>
      <c r="P55" s="58"/>
      <c r="Q55" s="58"/>
      <c r="R55" s="58"/>
      <c r="S55" s="58"/>
      <c r="T55" s="58"/>
      <c r="U55" s="58"/>
      <c r="V55" s="58"/>
    </row>
    <row r="56" spans="1:23" x14ac:dyDescent="0.25">
      <c r="A56" s="82">
        <v>5110</v>
      </c>
      <c r="B56" s="82" t="s">
        <v>291</v>
      </c>
      <c r="C56" s="44">
        <v>4500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6">
        <f t="shared" si="0"/>
        <v>4500</v>
      </c>
      <c r="P56" s="58"/>
      <c r="Q56" s="58"/>
      <c r="R56" s="58"/>
      <c r="S56" s="58"/>
      <c r="T56" s="58"/>
      <c r="U56" s="58"/>
      <c r="V56" s="58"/>
    </row>
    <row r="57" spans="1:23" x14ac:dyDescent="0.25">
      <c r="A57" s="82">
        <v>5152</v>
      </c>
      <c r="B57" s="82" t="s">
        <v>274</v>
      </c>
      <c r="C57" s="44">
        <v>27000</v>
      </c>
      <c r="D57" s="44">
        <v>16000</v>
      </c>
      <c r="E57" s="44">
        <v>0</v>
      </c>
      <c r="F57" s="44">
        <v>16000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6">
        <f t="shared" si="0"/>
        <v>59000</v>
      </c>
      <c r="P57" s="58"/>
      <c r="Q57" s="58"/>
      <c r="R57" s="58"/>
      <c r="S57" s="58"/>
      <c r="T57" s="58"/>
      <c r="U57" s="58"/>
      <c r="V57" s="58"/>
    </row>
    <row r="58" spans="1:23" ht="39" x14ac:dyDescent="0.25">
      <c r="A58" s="82" t="s">
        <v>277</v>
      </c>
      <c r="B58" s="82" t="s">
        <v>209</v>
      </c>
      <c r="C58" s="44">
        <f t="shared" ref="C58:O58" si="1">SUM(C9:C57)</f>
        <v>1304798.79523</v>
      </c>
      <c r="D58" s="44">
        <f t="shared" si="1"/>
        <v>1255096.37023</v>
      </c>
      <c r="E58" s="44">
        <f t="shared" si="1"/>
        <v>1768505.1337975</v>
      </c>
      <c r="F58" s="44">
        <f t="shared" si="1"/>
        <v>1568606.06773</v>
      </c>
      <c r="G58" s="44">
        <f t="shared" si="1"/>
        <v>1575511.2867975</v>
      </c>
      <c r="H58" s="44">
        <f t="shared" si="1"/>
        <v>1265907.3877300001</v>
      </c>
      <c r="I58" s="44">
        <f t="shared" si="1"/>
        <v>1110785.85473</v>
      </c>
      <c r="J58" s="44">
        <f t="shared" si="1"/>
        <v>1644242.94636545</v>
      </c>
      <c r="K58" s="44">
        <f t="shared" si="1"/>
        <v>1150489.5289803464</v>
      </c>
      <c r="L58" s="44">
        <f t="shared" si="1"/>
        <v>1188511.0453159893</v>
      </c>
      <c r="M58" s="44">
        <f t="shared" si="1"/>
        <v>1261385.0163461792</v>
      </c>
      <c r="N58" s="44">
        <f t="shared" si="1"/>
        <v>1261820.6115784626</v>
      </c>
      <c r="O58" s="44">
        <f t="shared" si="1"/>
        <v>16355660.044831429</v>
      </c>
      <c r="P58" s="58"/>
      <c r="Q58" s="58"/>
      <c r="R58" s="58"/>
      <c r="S58" s="58"/>
      <c r="T58" s="58"/>
      <c r="U58" s="58"/>
      <c r="V58" s="58"/>
    </row>
    <row r="59" spans="1:23" x14ac:dyDescent="0.25">
      <c r="A59" s="81"/>
      <c r="C59" s="46"/>
      <c r="D59" s="46"/>
      <c r="E59" s="46"/>
      <c r="J59" s="46"/>
      <c r="K59" s="46"/>
      <c r="L59" s="46"/>
      <c r="M59" s="46"/>
      <c r="N59" s="46"/>
      <c r="O59" s="46"/>
      <c r="P59" s="58"/>
      <c r="Q59" s="58"/>
      <c r="R59" s="58"/>
      <c r="S59" s="58"/>
      <c r="T59" s="58"/>
      <c r="U59" s="58"/>
      <c r="V59" s="58"/>
    </row>
    <row r="60" spans="1:23" x14ac:dyDescent="0.25">
      <c r="A60" s="40">
        <v>200</v>
      </c>
      <c r="B60" s="40" t="s">
        <v>36</v>
      </c>
      <c r="C60" s="47"/>
      <c r="D60" s="47"/>
      <c r="E60" s="47"/>
      <c r="F60" s="81"/>
      <c r="G60" s="81"/>
      <c r="H60" s="81"/>
      <c r="I60" s="81"/>
      <c r="J60" s="46"/>
      <c r="K60" s="46"/>
      <c r="L60" s="46"/>
      <c r="M60" s="46"/>
      <c r="N60" s="46"/>
      <c r="O60" s="46"/>
      <c r="P60" s="58"/>
      <c r="Q60" s="58"/>
      <c r="R60" s="58"/>
      <c r="S60" s="58"/>
      <c r="T60" s="58"/>
      <c r="U60" s="58"/>
      <c r="V60" s="58"/>
    </row>
    <row r="61" spans="1:23" x14ac:dyDescent="0.25">
      <c r="A61" s="82">
        <v>1131</v>
      </c>
      <c r="B61" s="82" t="s">
        <v>210</v>
      </c>
      <c r="C61" s="46">
        <v>339435.52999999997</v>
      </c>
      <c r="D61" s="46">
        <v>339435.52999999997</v>
      </c>
      <c r="E61" s="46">
        <v>424294.41249999998</v>
      </c>
      <c r="F61" s="46">
        <v>339435.52999999997</v>
      </c>
      <c r="G61" s="46">
        <v>424294.41249999998</v>
      </c>
      <c r="H61" s="46">
        <v>339435.52999999997</v>
      </c>
      <c r="I61" s="46">
        <v>339435.52999999997</v>
      </c>
      <c r="J61" s="46">
        <v>424294.41249999998</v>
      </c>
      <c r="K61" s="46">
        <v>339435.52999999997</v>
      </c>
      <c r="L61" s="46">
        <v>339435.52999999997</v>
      </c>
      <c r="M61" s="46">
        <v>424294.41249999998</v>
      </c>
      <c r="N61" s="46">
        <v>339435.52999999997</v>
      </c>
      <c r="O61" s="46">
        <f>SUM(C61:N61)</f>
        <v>4412661.8899999997</v>
      </c>
      <c r="P61" s="58"/>
      <c r="Q61" s="58"/>
      <c r="R61" s="58"/>
      <c r="S61" s="58"/>
      <c r="T61" s="58"/>
      <c r="U61" s="58"/>
      <c r="V61" s="58"/>
      <c r="W61" s="58"/>
    </row>
    <row r="62" spans="1:23" x14ac:dyDescent="0.25">
      <c r="A62" s="82">
        <v>1322</v>
      </c>
      <c r="B62" s="82" t="s">
        <v>213</v>
      </c>
      <c r="C62" s="46">
        <v>8485.88825</v>
      </c>
      <c r="D62" s="46">
        <v>8485.88825</v>
      </c>
      <c r="E62" s="46">
        <v>10607.360312500001</v>
      </c>
      <c r="F62" s="46">
        <v>8485.88825</v>
      </c>
      <c r="G62" s="46">
        <v>10607.360312500001</v>
      </c>
      <c r="H62" s="46">
        <v>8485.88825</v>
      </c>
      <c r="I62" s="46">
        <v>8485.88825</v>
      </c>
      <c r="J62" s="46">
        <v>10607.360312500001</v>
      </c>
      <c r="K62" s="46">
        <v>8485.88825</v>
      </c>
      <c r="L62" s="46">
        <v>8485.88825</v>
      </c>
      <c r="M62" s="46">
        <v>10607.360312500001</v>
      </c>
      <c r="N62" s="46">
        <v>8485.88825</v>
      </c>
      <c r="O62" s="46">
        <f t="shared" ref="O62:O108" si="2">SUM(C62:N62)</f>
        <v>110316.54725000002</v>
      </c>
      <c r="P62" s="58"/>
      <c r="Q62" s="58"/>
      <c r="R62" s="58"/>
      <c r="S62" s="58"/>
      <c r="T62" s="58"/>
      <c r="U62" s="58"/>
      <c r="V62" s="58"/>
      <c r="W62" s="58"/>
    </row>
    <row r="63" spans="1:23" x14ac:dyDescent="0.25">
      <c r="A63" s="82">
        <v>1323</v>
      </c>
      <c r="B63" s="82" t="s">
        <v>214</v>
      </c>
      <c r="C63" s="46">
        <v>48490.79</v>
      </c>
      <c r="D63" s="46">
        <v>48490.79</v>
      </c>
      <c r="E63" s="46">
        <v>48490.79</v>
      </c>
      <c r="F63" s="46">
        <v>48490.79</v>
      </c>
      <c r="G63" s="46">
        <v>48490.79</v>
      </c>
      <c r="H63" s="46">
        <v>48490.79</v>
      </c>
      <c r="I63" s="46">
        <v>48490.79</v>
      </c>
      <c r="J63" s="46">
        <v>48490.79</v>
      </c>
      <c r="K63" s="46">
        <v>48490.79</v>
      </c>
      <c r="L63" s="46">
        <v>48490.79</v>
      </c>
      <c r="M63" s="46">
        <v>48490.79</v>
      </c>
      <c r="N63" s="46">
        <v>48490.79</v>
      </c>
      <c r="O63" s="46">
        <f t="shared" si="2"/>
        <v>581889.48</v>
      </c>
      <c r="P63" s="58"/>
      <c r="Q63" s="58"/>
      <c r="R63" s="58"/>
      <c r="S63" s="58"/>
      <c r="T63" s="58"/>
      <c r="U63" s="58"/>
      <c r="V63" s="58"/>
    </row>
    <row r="64" spans="1:23" x14ac:dyDescent="0.25">
      <c r="A64" s="82">
        <v>1324</v>
      </c>
      <c r="B64" s="82" t="s">
        <v>215</v>
      </c>
      <c r="C64" s="46">
        <v>0</v>
      </c>
      <c r="D64" s="46">
        <v>5000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5000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2"/>
        <v>10000</v>
      </c>
      <c r="P64" s="58"/>
      <c r="Q64" s="58"/>
      <c r="R64" s="58"/>
      <c r="S64" s="58"/>
      <c r="T64" s="58"/>
      <c r="U64" s="58"/>
      <c r="V64" s="58"/>
    </row>
    <row r="65" spans="1:22" x14ac:dyDescent="0.25">
      <c r="A65" s="82">
        <v>1325</v>
      </c>
      <c r="B65" s="82" t="s">
        <v>216</v>
      </c>
      <c r="C65" s="46">
        <v>13383.458039999998</v>
      </c>
      <c r="D65" s="46">
        <v>13383.458039999998</v>
      </c>
      <c r="E65" s="46">
        <v>13383.458039999998</v>
      </c>
      <c r="F65" s="46">
        <v>13383.458039999998</v>
      </c>
      <c r="G65" s="46">
        <v>13383.458039999998</v>
      </c>
      <c r="H65" s="46">
        <v>13383.458039999998</v>
      </c>
      <c r="I65" s="46">
        <v>13383.458039999998</v>
      </c>
      <c r="J65" s="46">
        <v>13383.458039999998</v>
      </c>
      <c r="K65" s="46">
        <v>13383.458039999998</v>
      </c>
      <c r="L65" s="46">
        <v>13383.458039999998</v>
      </c>
      <c r="M65" s="46">
        <v>13383.458039999998</v>
      </c>
      <c r="N65" s="46">
        <v>13383.458039999998</v>
      </c>
      <c r="O65" s="46">
        <f t="shared" si="2"/>
        <v>160601.49647999997</v>
      </c>
      <c r="P65" s="58"/>
      <c r="Q65" s="58"/>
      <c r="R65" s="58"/>
      <c r="S65" s="58"/>
      <c r="T65" s="58"/>
      <c r="U65" s="58"/>
      <c r="V65" s="58"/>
    </row>
    <row r="66" spans="1:22" x14ac:dyDescent="0.25">
      <c r="A66" s="82">
        <v>1332</v>
      </c>
      <c r="B66" s="82" t="s">
        <v>217</v>
      </c>
      <c r="C66" s="46">
        <v>2500</v>
      </c>
      <c r="D66" s="46">
        <v>2500</v>
      </c>
      <c r="E66" s="46">
        <v>2500</v>
      </c>
      <c r="F66" s="46">
        <v>2500</v>
      </c>
      <c r="G66" s="46">
        <v>2500</v>
      </c>
      <c r="H66" s="46">
        <v>2500</v>
      </c>
      <c r="I66" s="46">
        <v>2500</v>
      </c>
      <c r="J66" s="46">
        <v>2500</v>
      </c>
      <c r="K66" s="46">
        <v>2500</v>
      </c>
      <c r="L66" s="46">
        <v>2500</v>
      </c>
      <c r="M66" s="46">
        <v>2500</v>
      </c>
      <c r="N66" s="46">
        <v>2500</v>
      </c>
      <c r="O66" s="46">
        <f t="shared" si="2"/>
        <v>30000</v>
      </c>
      <c r="P66" s="58"/>
      <c r="Q66" s="58"/>
      <c r="R66" s="58"/>
      <c r="S66" s="58"/>
      <c r="T66" s="58"/>
      <c r="U66" s="58"/>
      <c r="V66" s="58"/>
    </row>
    <row r="67" spans="1:22" x14ac:dyDescent="0.25">
      <c r="A67" s="82">
        <v>1336</v>
      </c>
      <c r="B67" s="82" t="s">
        <v>218</v>
      </c>
      <c r="C67" s="46">
        <v>24833.613000000001</v>
      </c>
      <c r="D67" s="46">
        <v>12256.293</v>
      </c>
      <c r="E67" s="46">
        <v>11723.166000000001</v>
      </c>
      <c r="F67" s="46">
        <v>55675.105500000005</v>
      </c>
      <c r="G67" s="46">
        <v>25873.923499999997</v>
      </c>
      <c r="H67" s="46">
        <v>0</v>
      </c>
      <c r="I67" s="46">
        <v>0</v>
      </c>
      <c r="J67" s="46">
        <v>0</v>
      </c>
      <c r="K67" s="46">
        <v>20100.511462499999</v>
      </c>
      <c r="L67" s="46">
        <v>0</v>
      </c>
      <c r="M67" s="46">
        <v>27665.527626238316</v>
      </c>
      <c r="N67" s="46">
        <v>20493.63646174112</v>
      </c>
      <c r="O67" s="46">
        <f t="shared" si="2"/>
        <v>198621.77655047944</v>
      </c>
      <c r="P67" s="58"/>
      <c r="Q67" s="58"/>
      <c r="R67" s="58"/>
      <c r="S67" s="58"/>
      <c r="T67" s="58"/>
      <c r="U67" s="58"/>
      <c r="V67" s="58"/>
    </row>
    <row r="68" spans="1:22" x14ac:dyDescent="0.25">
      <c r="A68" s="82">
        <v>1337</v>
      </c>
      <c r="B68" s="82" t="s">
        <v>278</v>
      </c>
      <c r="C68" s="46">
        <v>0</v>
      </c>
      <c r="D68" s="46">
        <v>0</v>
      </c>
      <c r="E68" s="46">
        <v>101830.66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2"/>
        <v>101830.66</v>
      </c>
      <c r="P68" s="58"/>
      <c r="Q68" s="58"/>
      <c r="R68" s="58"/>
      <c r="S68" s="58"/>
      <c r="T68" s="58"/>
      <c r="U68" s="58"/>
      <c r="V68" s="58"/>
    </row>
    <row r="69" spans="1:22" x14ac:dyDescent="0.25">
      <c r="A69" s="82">
        <v>1338</v>
      </c>
      <c r="B69" s="82" t="s">
        <v>220</v>
      </c>
      <c r="C69" s="46">
        <v>1500</v>
      </c>
      <c r="D69" s="46">
        <v>1500</v>
      </c>
      <c r="E69" s="46">
        <v>1500</v>
      </c>
      <c r="F69" s="46">
        <v>1500</v>
      </c>
      <c r="G69" s="46">
        <v>1500</v>
      </c>
      <c r="H69" s="46">
        <v>1500</v>
      </c>
      <c r="I69" s="46">
        <v>1500</v>
      </c>
      <c r="J69" s="46">
        <v>1500</v>
      </c>
      <c r="K69" s="46">
        <v>1500</v>
      </c>
      <c r="L69" s="46">
        <v>1500</v>
      </c>
      <c r="M69" s="46">
        <v>1500</v>
      </c>
      <c r="N69" s="46">
        <v>1500</v>
      </c>
      <c r="O69" s="46">
        <f t="shared" si="2"/>
        <v>18000</v>
      </c>
      <c r="P69" s="58"/>
      <c r="Q69" s="58"/>
      <c r="R69" s="58"/>
      <c r="S69" s="58"/>
      <c r="T69" s="58"/>
      <c r="U69" s="58"/>
      <c r="V69" s="58"/>
    </row>
    <row r="70" spans="1:22" x14ac:dyDescent="0.25">
      <c r="A70" s="82">
        <v>1411</v>
      </c>
      <c r="B70" s="82" t="s">
        <v>221</v>
      </c>
      <c r="C70" s="46">
        <v>50915.329499999993</v>
      </c>
      <c r="D70" s="46">
        <v>50915.329499999993</v>
      </c>
      <c r="E70" s="46">
        <v>63644.161874999991</v>
      </c>
      <c r="F70" s="46">
        <v>50915.329499999993</v>
      </c>
      <c r="G70" s="46">
        <v>63644.161874999991</v>
      </c>
      <c r="H70" s="46">
        <v>50915.329499999993</v>
      </c>
      <c r="I70" s="46">
        <v>50915.329499999993</v>
      </c>
      <c r="J70" s="46">
        <v>63644.161874999991</v>
      </c>
      <c r="K70" s="46">
        <v>50915.329499999993</v>
      </c>
      <c r="L70" s="46">
        <v>50915.329499999993</v>
      </c>
      <c r="M70" s="46">
        <v>63644.161874999991</v>
      </c>
      <c r="N70" s="46">
        <v>50915.329499999993</v>
      </c>
      <c r="O70" s="46">
        <f t="shared" si="2"/>
        <v>661899.2834999999</v>
      </c>
      <c r="P70" s="58"/>
      <c r="Q70" s="58"/>
      <c r="R70" s="58"/>
      <c r="S70" s="58"/>
      <c r="T70" s="58"/>
      <c r="U70" s="58"/>
      <c r="V70" s="58"/>
    </row>
    <row r="71" spans="1:22" x14ac:dyDescent="0.25">
      <c r="A71" s="82">
        <v>1421</v>
      </c>
      <c r="B71" s="82" t="s">
        <v>222</v>
      </c>
      <c r="C71" s="46">
        <v>0</v>
      </c>
      <c r="D71" s="46">
        <v>53110.123500000002</v>
      </c>
      <c r="E71" s="46">
        <v>0</v>
      </c>
      <c r="F71" s="46">
        <v>53110.123500000002</v>
      </c>
      <c r="G71" s="46">
        <v>0</v>
      </c>
      <c r="H71" s="46">
        <v>53110.123500000002</v>
      </c>
      <c r="I71" s="46">
        <v>0</v>
      </c>
      <c r="J71" s="46">
        <v>53836.65</v>
      </c>
      <c r="K71" s="46">
        <v>0</v>
      </c>
      <c r="L71" s="46">
        <v>53110.123500000002</v>
      </c>
      <c r="M71" s="46">
        <v>0</v>
      </c>
      <c r="N71" s="46">
        <v>53110.123500000002</v>
      </c>
      <c r="O71" s="46">
        <f t="shared" si="2"/>
        <v>319387.26750000002</v>
      </c>
      <c r="P71" s="58"/>
      <c r="Q71" s="58"/>
      <c r="R71" s="58"/>
      <c r="S71" s="58"/>
      <c r="T71" s="58"/>
      <c r="U71" s="58"/>
      <c r="V71" s="58"/>
    </row>
    <row r="72" spans="1:22" x14ac:dyDescent="0.25">
      <c r="A72" s="82">
        <v>1431</v>
      </c>
      <c r="B72" s="82" t="s">
        <v>223</v>
      </c>
      <c r="C72" s="46">
        <v>0</v>
      </c>
      <c r="D72" s="46">
        <v>54703.393500000006</v>
      </c>
      <c r="E72" s="46">
        <v>0</v>
      </c>
      <c r="F72" s="46">
        <v>54703.393500000006</v>
      </c>
      <c r="G72" s="46">
        <v>0</v>
      </c>
      <c r="H72" s="46">
        <v>54703.393500000006</v>
      </c>
      <c r="I72" s="46">
        <v>0</v>
      </c>
      <c r="J72" s="46">
        <v>54703.393500000006</v>
      </c>
      <c r="K72" s="46">
        <v>0</v>
      </c>
      <c r="L72" s="46">
        <v>54703.393500000006</v>
      </c>
      <c r="M72" s="46">
        <v>0</v>
      </c>
      <c r="N72" s="46">
        <v>54703.393500000006</v>
      </c>
      <c r="O72" s="46">
        <f t="shared" si="2"/>
        <v>328220.36100000003</v>
      </c>
      <c r="P72" s="58"/>
      <c r="Q72" s="58"/>
      <c r="R72" s="58"/>
      <c r="S72" s="58"/>
      <c r="T72" s="58"/>
      <c r="U72" s="58"/>
      <c r="V72" s="58"/>
    </row>
    <row r="73" spans="1:22" x14ac:dyDescent="0.25">
      <c r="A73" s="82">
        <v>1543</v>
      </c>
      <c r="B73" s="82" t="s">
        <v>224</v>
      </c>
      <c r="C73" s="46">
        <v>4000</v>
      </c>
      <c r="D73" s="46">
        <v>4000</v>
      </c>
      <c r="E73" s="46">
        <v>4000</v>
      </c>
      <c r="F73" s="46">
        <v>4000</v>
      </c>
      <c r="G73" s="46">
        <v>4000</v>
      </c>
      <c r="H73" s="46">
        <v>4000</v>
      </c>
      <c r="I73" s="46">
        <v>4000</v>
      </c>
      <c r="J73" s="46">
        <v>4000</v>
      </c>
      <c r="K73" s="46">
        <v>4000</v>
      </c>
      <c r="L73" s="46">
        <v>4000</v>
      </c>
      <c r="M73" s="46">
        <v>4000</v>
      </c>
      <c r="N73" s="46">
        <v>4000</v>
      </c>
      <c r="O73" s="46">
        <f t="shared" si="2"/>
        <v>48000</v>
      </c>
      <c r="P73" s="58"/>
      <c r="Q73" s="58"/>
      <c r="R73" s="58"/>
      <c r="S73" s="58"/>
      <c r="T73" s="58"/>
      <c r="U73" s="58"/>
      <c r="V73" s="58"/>
    </row>
    <row r="74" spans="1:22" x14ac:dyDescent="0.25">
      <c r="A74" s="82">
        <v>1545</v>
      </c>
      <c r="B74" s="82" t="s">
        <v>225</v>
      </c>
      <c r="C74" s="46">
        <v>41600.79</v>
      </c>
      <c r="D74" s="46">
        <v>41600.79</v>
      </c>
      <c r="E74" s="46">
        <v>41600.79</v>
      </c>
      <c r="F74" s="46">
        <v>41600.79</v>
      </c>
      <c r="G74" s="46">
        <v>41600.79</v>
      </c>
      <c r="H74" s="46">
        <v>41600.79</v>
      </c>
      <c r="I74" s="46">
        <v>41600.79</v>
      </c>
      <c r="J74" s="46">
        <v>41600.79</v>
      </c>
      <c r="K74" s="46">
        <v>83201.58</v>
      </c>
      <c r="L74" s="46">
        <v>41600.79</v>
      </c>
      <c r="M74" s="46">
        <v>41600.79</v>
      </c>
      <c r="N74" s="46">
        <v>52946.46</v>
      </c>
      <c r="O74" s="46">
        <f t="shared" si="2"/>
        <v>552155.93999999994</v>
      </c>
      <c r="P74" s="58"/>
      <c r="Q74" s="58"/>
      <c r="R74" s="58"/>
      <c r="S74" s="58"/>
      <c r="T74" s="58"/>
      <c r="U74" s="58"/>
      <c r="V74" s="58"/>
    </row>
    <row r="75" spans="1:22" x14ac:dyDescent="0.25">
      <c r="A75" s="82">
        <v>1547</v>
      </c>
      <c r="B75" s="82" t="s">
        <v>226</v>
      </c>
      <c r="C75" s="46">
        <v>43641.711000000003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2"/>
        <v>43641.711000000003</v>
      </c>
      <c r="P75" s="58"/>
      <c r="Q75" s="58"/>
      <c r="R75" s="58"/>
      <c r="S75" s="58"/>
      <c r="T75" s="58"/>
      <c r="U75" s="58"/>
      <c r="V75" s="58"/>
    </row>
    <row r="76" spans="1:22" x14ac:dyDescent="0.25">
      <c r="A76" s="82">
        <v>1548</v>
      </c>
      <c r="B76" s="82" t="s">
        <v>227</v>
      </c>
      <c r="C76" s="46">
        <v>0</v>
      </c>
      <c r="D76" s="46">
        <v>0</v>
      </c>
      <c r="E76" s="46">
        <v>0</v>
      </c>
      <c r="F76" s="46">
        <v>0</v>
      </c>
      <c r="G76" s="46">
        <v>43641.711000000003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2"/>
        <v>43641.711000000003</v>
      </c>
      <c r="P76" s="58"/>
      <c r="Q76" s="58"/>
      <c r="R76" s="58"/>
      <c r="S76" s="58"/>
      <c r="T76" s="58"/>
      <c r="U76" s="58"/>
      <c r="V76" s="58"/>
    </row>
    <row r="77" spans="1:22" x14ac:dyDescent="0.25">
      <c r="A77" s="82">
        <v>1592</v>
      </c>
      <c r="B77" s="82" t="s">
        <v>228</v>
      </c>
      <c r="C77" s="46">
        <v>33943.553000000007</v>
      </c>
      <c r="D77" s="46">
        <v>33943.553000000007</v>
      </c>
      <c r="E77" s="46">
        <v>42429.441250000011</v>
      </c>
      <c r="F77" s="46">
        <v>33943.553000000007</v>
      </c>
      <c r="G77" s="46">
        <v>42429.441250000011</v>
      </c>
      <c r="H77" s="46">
        <v>33943.553000000007</v>
      </c>
      <c r="I77" s="46">
        <v>33943.553000000007</v>
      </c>
      <c r="J77" s="46">
        <v>42429.441250000011</v>
      </c>
      <c r="K77" s="46">
        <v>33943.553000000007</v>
      </c>
      <c r="L77" s="46">
        <v>33943.553000000007</v>
      </c>
      <c r="M77" s="46">
        <v>42429.441250000011</v>
      </c>
      <c r="N77" s="46">
        <v>33943.553000000007</v>
      </c>
      <c r="O77" s="46">
        <f t="shared" si="2"/>
        <v>441266.18900000019</v>
      </c>
      <c r="P77" s="58"/>
      <c r="Q77" s="58"/>
      <c r="R77" s="58"/>
      <c r="S77" s="58"/>
      <c r="T77" s="58"/>
      <c r="U77" s="58"/>
      <c r="V77" s="58"/>
    </row>
    <row r="78" spans="1:22" x14ac:dyDescent="0.25">
      <c r="A78" s="82">
        <v>1593</v>
      </c>
      <c r="B78" s="82" t="s">
        <v>229</v>
      </c>
      <c r="C78" s="46">
        <v>33943.553000000007</v>
      </c>
      <c r="D78" s="46">
        <v>33943.553000000007</v>
      </c>
      <c r="E78" s="46">
        <v>42429.441250000011</v>
      </c>
      <c r="F78" s="46">
        <v>33943.553000000007</v>
      </c>
      <c r="G78" s="46">
        <v>42429.441250000011</v>
      </c>
      <c r="H78" s="46">
        <v>33943.553000000007</v>
      </c>
      <c r="I78" s="46">
        <v>33943.553000000007</v>
      </c>
      <c r="J78" s="46">
        <v>42429.441250000011</v>
      </c>
      <c r="K78" s="46">
        <v>33943.553000000007</v>
      </c>
      <c r="L78" s="46">
        <v>33943.553000000007</v>
      </c>
      <c r="M78" s="46">
        <v>42429.441250000011</v>
      </c>
      <c r="N78" s="46">
        <v>33943.553000000007</v>
      </c>
      <c r="O78" s="46">
        <f t="shared" si="2"/>
        <v>441266.18900000019</v>
      </c>
      <c r="P78" s="58"/>
      <c r="Q78" s="58"/>
      <c r="R78" s="58"/>
      <c r="S78" s="58"/>
      <c r="T78" s="58"/>
      <c r="U78" s="58"/>
      <c r="V78" s="58"/>
    </row>
    <row r="79" spans="1:22" x14ac:dyDescent="0.25">
      <c r="A79" s="82">
        <v>1612</v>
      </c>
      <c r="B79" s="82" t="s">
        <v>230</v>
      </c>
      <c r="C79" s="46">
        <v>8146.4527200000002</v>
      </c>
      <c r="D79" s="46">
        <v>8146.4527200000002</v>
      </c>
      <c r="E79" s="46">
        <v>10183.065900000001</v>
      </c>
      <c r="F79" s="46">
        <v>8146.4527200000002</v>
      </c>
      <c r="G79" s="46">
        <v>10183.065900000001</v>
      </c>
      <c r="H79" s="46">
        <v>8146.4527200000002</v>
      </c>
      <c r="I79" s="46">
        <v>8146.4527200000002</v>
      </c>
      <c r="J79" s="46">
        <v>10183.065900000001</v>
      </c>
      <c r="K79" s="46">
        <v>8146.4527200000002</v>
      </c>
      <c r="L79" s="46">
        <v>8146.4527200000002</v>
      </c>
      <c r="M79" s="46">
        <v>10183.065900000001</v>
      </c>
      <c r="N79" s="46">
        <v>8146.4527200000002</v>
      </c>
      <c r="O79" s="46">
        <f t="shared" si="2"/>
        <v>105903.88536000001</v>
      </c>
      <c r="P79" s="58"/>
      <c r="Q79" s="58"/>
      <c r="R79" s="58"/>
      <c r="S79" s="58"/>
      <c r="T79" s="58"/>
      <c r="U79" s="58"/>
      <c r="V79" s="58"/>
    </row>
    <row r="80" spans="1:22" x14ac:dyDescent="0.25">
      <c r="A80" s="82">
        <v>2111</v>
      </c>
      <c r="B80" s="82" t="s">
        <v>231</v>
      </c>
      <c r="C80" s="46">
        <v>0</v>
      </c>
      <c r="D80" s="46">
        <v>2500</v>
      </c>
      <c r="E80" s="46">
        <v>0</v>
      </c>
      <c r="F80" s="46">
        <v>0</v>
      </c>
      <c r="G80" s="46">
        <v>2500</v>
      </c>
      <c r="H80" s="46">
        <v>0</v>
      </c>
      <c r="I80" s="46">
        <v>0</v>
      </c>
      <c r="J80" s="46">
        <v>2500</v>
      </c>
      <c r="K80" s="46">
        <v>0</v>
      </c>
      <c r="L80" s="46">
        <v>0</v>
      </c>
      <c r="M80" s="46">
        <v>2500</v>
      </c>
      <c r="N80" s="46">
        <v>0</v>
      </c>
      <c r="O80" s="46">
        <f t="shared" si="2"/>
        <v>10000</v>
      </c>
      <c r="P80" s="58"/>
      <c r="Q80" s="58"/>
      <c r="R80" s="58"/>
      <c r="S80" s="58"/>
      <c r="T80" s="58"/>
      <c r="U80" s="58"/>
      <c r="V80" s="58"/>
    </row>
    <row r="81" spans="1:22" x14ac:dyDescent="0.25">
      <c r="A81" s="82">
        <v>2172</v>
      </c>
      <c r="B81" s="82" t="s">
        <v>279</v>
      </c>
      <c r="C81" s="46">
        <v>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5000</v>
      </c>
      <c r="L81" s="46">
        <v>0</v>
      </c>
      <c r="M81" s="46">
        <v>0</v>
      </c>
      <c r="N81" s="46">
        <v>0</v>
      </c>
      <c r="O81" s="46">
        <f t="shared" si="2"/>
        <v>5000</v>
      </c>
      <c r="P81" s="58"/>
      <c r="Q81" s="58"/>
      <c r="R81" s="58"/>
      <c r="S81" s="58"/>
      <c r="T81" s="58"/>
      <c r="U81" s="58"/>
      <c r="V81" s="58"/>
    </row>
    <row r="82" spans="1:22" x14ac:dyDescent="0.25">
      <c r="A82" s="82">
        <v>2215</v>
      </c>
      <c r="B82" s="82" t="s">
        <v>358</v>
      </c>
      <c r="C82" s="46">
        <v>350</v>
      </c>
      <c r="D82" s="46">
        <v>350</v>
      </c>
      <c r="E82" s="46">
        <v>350</v>
      </c>
      <c r="F82" s="46">
        <v>350</v>
      </c>
      <c r="G82" s="46">
        <v>350</v>
      </c>
      <c r="H82" s="46">
        <v>350</v>
      </c>
      <c r="I82" s="46">
        <v>350</v>
      </c>
      <c r="J82" s="46">
        <v>350</v>
      </c>
      <c r="K82" s="46">
        <v>350</v>
      </c>
      <c r="L82" s="46">
        <v>350</v>
      </c>
      <c r="M82" s="46">
        <v>350</v>
      </c>
      <c r="N82" s="46">
        <v>350</v>
      </c>
      <c r="O82" s="46">
        <f t="shared" si="2"/>
        <v>4200</v>
      </c>
      <c r="P82" s="58"/>
      <c r="Q82" s="58"/>
      <c r="R82" s="58"/>
      <c r="S82" s="58"/>
      <c r="T82" s="58"/>
      <c r="U82" s="58"/>
      <c r="V82" s="58"/>
    </row>
    <row r="83" spans="1:22" x14ac:dyDescent="0.25">
      <c r="A83" s="82">
        <v>2531</v>
      </c>
      <c r="B83" s="82" t="s">
        <v>241</v>
      </c>
      <c r="C83" s="46">
        <v>2000</v>
      </c>
      <c r="D83" s="46">
        <v>10000</v>
      </c>
      <c r="E83" s="46">
        <v>30000</v>
      </c>
      <c r="F83" s="46">
        <v>3000</v>
      </c>
      <c r="G83" s="46">
        <v>8000</v>
      </c>
      <c r="H83" s="46">
        <v>12000</v>
      </c>
      <c r="I83" s="46">
        <v>14000</v>
      </c>
      <c r="J83" s="46">
        <v>12000</v>
      </c>
      <c r="K83" s="46">
        <v>20000</v>
      </c>
      <c r="L83" s="46">
        <v>25000</v>
      </c>
      <c r="M83" s="46">
        <v>12000</v>
      </c>
      <c r="N83" s="46">
        <v>12000</v>
      </c>
      <c r="O83" s="46">
        <f t="shared" si="2"/>
        <v>160000</v>
      </c>
      <c r="P83" s="58"/>
      <c r="Q83" s="58"/>
      <c r="R83" s="58"/>
      <c r="S83" s="58"/>
      <c r="T83" s="58"/>
      <c r="U83" s="58"/>
      <c r="V83" s="58"/>
    </row>
    <row r="84" spans="1:22" x14ac:dyDescent="0.25">
      <c r="A84" s="82">
        <v>2911</v>
      </c>
      <c r="B84" s="82" t="s">
        <v>243</v>
      </c>
      <c r="C84" s="46">
        <v>1000</v>
      </c>
      <c r="D84" s="46">
        <v>40000</v>
      </c>
      <c r="E84" s="46">
        <v>2000</v>
      </c>
      <c r="F84" s="46">
        <v>25000</v>
      </c>
      <c r="G84" s="46">
        <v>2000</v>
      </c>
      <c r="H84" s="46">
        <v>25000</v>
      </c>
      <c r="I84" s="46">
        <v>1000</v>
      </c>
      <c r="J84" s="46">
        <v>20000</v>
      </c>
      <c r="K84" s="46">
        <v>50000</v>
      </c>
      <c r="L84" s="46">
        <v>5000</v>
      </c>
      <c r="M84" s="46">
        <v>5000</v>
      </c>
      <c r="N84" s="46">
        <v>5000</v>
      </c>
      <c r="O84" s="46">
        <f t="shared" si="2"/>
        <v>181000</v>
      </c>
      <c r="P84" s="58"/>
      <c r="Q84" s="58"/>
      <c r="R84" s="58"/>
      <c r="S84" s="58"/>
      <c r="T84" s="58"/>
      <c r="U84" s="58"/>
      <c r="V84" s="58"/>
    </row>
    <row r="85" spans="1:22" x14ac:dyDescent="0.25">
      <c r="A85" s="82">
        <v>3121</v>
      </c>
      <c r="B85" s="82" t="s">
        <v>280</v>
      </c>
      <c r="C85" s="46">
        <v>1000</v>
      </c>
      <c r="D85" s="46">
        <v>1000</v>
      </c>
      <c r="E85" s="46">
        <v>1000</v>
      </c>
      <c r="F85" s="46">
        <v>1000</v>
      </c>
      <c r="G85" s="46">
        <v>1000</v>
      </c>
      <c r="H85" s="46">
        <v>1000</v>
      </c>
      <c r="I85" s="46">
        <v>1000</v>
      </c>
      <c r="J85" s="46">
        <v>1000</v>
      </c>
      <c r="K85" s="46">
        <v>1000</v>
      </c>
      <c r="L85" s="46">
        <v>1000</v>
      </c>
      <c r="M85" s="46">
        <v>1000</v>
      </c>
      <c r="N85" s="46">
        <v>1000</v>
      </c>
      <c r="O85" s="46">
        <f t="shared" si="2"/>
        <v>12000</v>
      </c>
      <c r="P85" s="58"/>
      <c r="Q85" s="58"/>
      <c r="R85" s="58"/>
      <c r="S85" s="58"/>
      <c r="T85" s="58"/>
      <c r="U85" s="58"/>
      <c r="V85" s="58"/>
    </row>
    <row r="86" spans="1:22" x14ac:dyDescent="0.25">
      <c r="A86" s="82">
        <v>3142</v>
      </c>
      <c r="B86" s="82" t="s">
        <v>244</v>
      </c>
      <c r="C86" s="46">
        <v>1000</v>
      </c>
      <c r="D86" s="46">
        <v>1000</v>
      </c>
      <c r="E86" s="46">
        <v>1000</v>
      </c>
      <c r="F86" s="46">
        <v>1000</v>
      </c>
      <c r="G86" s="46">
        <v>1000</v>
      </c>
      <c r="H86" s="46">
        <v>1000</v>
      </c>
      <c r="I86" s="46">
        <v>1000</v>
      </c>
      <c r="J86" s="46">
        <v>1000</v>
      </c>
      <c r="K86" s="46">
        <v>1000</v>
      </c>
      <c r="L86" s="46">
        <v>1000</v>
      </c>
      <c r="M86" s="46">
        <v>1000</v>
      </c>
      <c r="N86" s="46">
        <v>1000</v>
      </c>
      <c r="O86" s="46">
        <f t="shared" si="2"/>
        <v>12000</v>
      </c>
      <c r="P86" s="58"/>
      <c r="Q86" s="58"/>
      <c r="R86" s="58"/>
      <c r="S86" s="58"/>
      <c r="T86" s="58"/>
      <c r="U86" s="58"/>
      <c r="V86" s="58"/>
    </row>
    <row r="87" spans="1:22" x14ac:dyDescent="0.25">
      <c r="A87" s="82">
        <v>3183</v>
      </c>
      <c r="B87" s="82" t="s">
        <v>247</v>
      </c>
      <c r="C87" s="46">
        <v>0</v>
      </c>
      <c r="D87" s="46">
        <v>5000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v>0</v>
      </c>
      <c r="O87" s="46">
        <f t="shared" si="2"/>
        <v>5000</v>
      </c>
      <c r="P87" s="58"/>
      <c r="Q87" s="58"/>
      <c r="R87" s="58"/>
      <c r="S87" s="58"/>
      <c r="T87" s="58"/>
      <c r="U87" s="58"/>
      <c r="V87" s="58"/>
    </row>
    <row r="88" spans="1:22" x14ac:dyDescent="0.25">
      <c r="A88" s="82">
        <v>3272</v>
      </c>
      <c r="B88" s="82" t="s">
        <v>250</v>
      </c>
      <c r="C88" s="46">
        <v>4000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30000</v>
      </c>
      <c r="K88" s="46">
        <v>0</v>
      </c>
      <c r="L88" s="46">
        <v>0</v>
      </c>
      <c r="M88" s="46">
        <v>0</v>
      </c>
      <c r="N88" s="46">
        <v>0</v>
      </c>
      <c r="O88" s="46">
        <f t="shared" si="2"/>
        <v>34000</v>
      </c>
      <c r="P88" s="58"/>
      <c r="Q88" s="58"/>
      <c r="R88" s="58"/>
      <c r="S88" s="58"/>
      <c r="T88" s="58"/>
      <c r="U88" s="58"/>
      <c r="V88" s="58"/>
    </row>
    <row r="89" spans="1:22" x14ac:dyDescent="0.25">
      <c r="A89" s="82">
        <v>3341</v>
      </c>
      <c r="B89" s="82" t="s">
        <v>252</v>
      </c>
      <c r="C89" s="46">
        <v>0</v>
      </c>
      <c r="D89" s="46">
        <v>0</v>
      </c>
      <c r="E89" s="46">
        <v>0</v>
      </c>
      <c r="F89" s="46">
        <v>10000</v>
      </c>
      <c r="G89" s="46">
        <v>0</v>
      </c>
      <c r="H89" s="46">
        <v>0</v>
      </c>
      <c r="I89" s="46">
        <v>0</v>
      </c>
      <c r="J89" s="46">
        <v>10000</v>
      </c>
      <c r="K89" s="46">
        <v>0</v>
      </c>
      <c r="L89" s="46">
        <v>0</v>
      </c>
      <c r="M89" s="46">
        <v>10000</v>
      </c>
      <c r="N89" s="46">
        <v>0</v>
      </c>
      <c r="O89" s="46">
        <f t="shared" si="2"/>
        <v>30000</v>
      </c>
      <c r="P89" s="58"/>
      <c r="Q89" s="58"/>
      <c r="R89" s="58"/>
      <c r="S89" s="58"/>
      <c r="T89" s="58"/>
      <c r="U89" s="58"/>
      <c r="V89" s="58"/>
    </row>
    <row r="90" spans="1:22" x14ac:dyDescent="0.25">
      <c r="A90" s="82">
        <v>3392</v>
      </c>
      <c r="B90" s="82" t="s">
        <v>282</v>
      </c>
      <c r="C90" s="46">
        <v>3000</v>
      </c>
      <c r="D90" s="46">
        <v>15000</v>
      </c>
      <c r="E90" s="46">
        <v>4000</v>
      </c>
      <c r="F90" s="46">
        <v>5000</v>
      </c>
      <c r="G90" s="46">
        <v>4000</v>
      </c>
      <c r="H90" s="46">
        <v>10000</v>
      </c>
      <c r="I90" s="46">
        <v>5000</v>
      </c>
      <c r="J90" s="46">
        <v>12000</v>
      </c>
      <c r="K90" s="46">
        <v>5000</v>
      </c>
      <c r="L90" s="46">
        <v>7000</v>
      </c>
      <c r="M90" s="46">
        <v>5000</v>
      </c>
      <c r="N90" s="46">
        <v>5000</v>
      </c>
      <c r="O90" s="46">
        <f t="shared" si="2"/>
        <v>80000</v>
      </c>
      <c r="P90" s="58"/>
      <c r="Q90" s="58"/>
      <c r="R90" s="58"/>
      <c r="S90" s="58"/>
      <c r="T90" s="58"/>
      <c r="U90" s="58"/>
      <c r="V90" s="58"/>
    </row>
    <row r="91" spans="1:22" x14ac:dyDescent="0.25">
      <c r="A91" s="82">
        <v>3472</v>
      </c>
      <c r="B91" s="82" t="s">
        <v>283</v>
      </c>
      <c r="C91" s="46">
        <v>8000</v>
      </c>
      <c r="D91" s="46">
        <v>8000</v>
      </c>
      <c r="E91" s="46">
        <v>8000</v>
      </c>
      <c r="F91" s="46">
        <v>8000</v>
      </c>
      <c r="G91" s="46">
        <v>8000</v>
      </c>
      <c r="H91" s="46">
        <v>8000</v>
      </c>
      <c r="I91" s="46">
        <v>8000</v>
      </c>
      <c r="J91" s="46">
        <v>8000</v>
      </c>
      <c r="K91" s="46">
        <v>8000</v>
      </c>
      <c r="L91" s="46">
        <v>8000</v>
      </c>
      <c r="M91" s="46">
        <v>8000</v>
      </c>
      <c r="N91" s="46">
        <v>8000</v>
      </c>
      <c r="O91" s="46">
        <f t="shared" si="2"/>
        <v>96000</v>
      </c>
      <c r="P91" s="58"/>
      <c r="Q91" s="58"/>
      <c r="R91" s="58"/>
      <c r="S91" s="58"/>
      <c r="T91" s="58"/>
      <c r="U91" s="58"/>
      <c r="V91" s="58"/>
    </row>
    <row r="92" spans="1:22" x14ac:dyDescent="0.25">
      <c r="A92" s="82">
        <v>3473</v>
      </c>
      <c r="B92" s="82" t="s">
        <v>284</v>
      </c>
      <c r="C92" s="46">
        <v>0</v>
      </c>
      <c r="D92" s="46">
        <v>10000</v>
      </c>
      <c r="E92" s="46">
        <v>0</v>
      </c>
      <c r="F92" s="46">
        <v>0</v>
      </c>
      <c r="G92" s="46">
        <v>10000</v>
      </c>
      <c r="H92" s="46">
        <v>0</v>
      </c>
      <c r="I92" s="46">
        <v>0</v>
      </c>
      <c r="J92" s="46">
        <v>10000</v>
      </c>
      <c r="K92" s="46">
        <v>0</v>
      </c>
      <c r="L92" s="46">
        <v>0</v>
      </c>
      <c r="M92" s="46">
        <v>10000</v>
      </c>
      <c r="N92" s="46">
        <v>0</v>
      </c>
      <c r="O92" s="46">
        <f t="shared" si="2"/>
        <v>40000</v>
      </c>
      <c r="P92" s="58"/>
      <c r="Q92" s="58"/>
      <c r="R92" s="58"/>
      <c r="S92" s="58"/>
      <c r="T92" s="58"/>
      <c r="U92" s="58"/>
      <c r="V92" s="58"/>
    </row>
    <row r="93" spans="1:22" x14ac:dyDescent="0.25">
      <c r="A93" s="82">
        <v>3511</v>
      </c>
      <c r="B93" s="63" t="s">
        <v>261</v>
      </c>
      <c r="C93" s="46">
        <v>1000</v>
      </c>
      <c r="D93" s="46">
        <v>1000</v>
      </c>
      <c r="E93" s="46">
        <v>1000</v>
      </c>
      <c r="F93" s="46">
        <v>1000</v>
      </c>
      <c r="G93" s="46">
        <v>1000</v>
      </c>
      <c r="H93" s="46">
        <v>1000</v>
      </c>
      <c r="I93" s="46">
        <v>1000</v>
      </c>
      <c r="J93" s="46">
        <v>1000</v>
      </c>
      <c r="K93" s="46">
        <v>1000</v>
      </c>
      <c r="L93" s="46">
        <v>1000</v>
      </c>
      <c r="M93" s="46">
        <v>1000</v>
      </c>
      <c r="N93" s="46">
        <v>1000</v>
      </c>
      <c r="O93" s="46">
        <f t="shared" si="2"/>
        <v>12000</v>
      </c>
      <c r="P93" s="58"/>
      <c r="Q93" s="58"/>
      <c r="R93" s="58"/>
      <c r="S93" s="58"/>
      <c r="T93" s="58"/>
      <c r="U93" s="58"/>
      <c r="V93" s="58"/>
    </row>
    <row r="94" spans="1:22" x14ac:dyDescent="0.25">
      <c r="A94" s="82">
        <v>3532</v>
      </c>
      <c r="B94" s="82" t="s">
        <v>263</v>
      </c>
      <c r="C94" s="46">
        <v>1000</v>
      </c>
      <c r="D94" s="46">
        <v>1000</v>
      </c>
      <c r="E94" s="46">
        <v>1000</v>
      </c>
      <c r="F94" s="46">
        <v>1000</v>
      </c>
      <c r="G94" s="46">
        <v>1000</v>
      </c>
      <c r="H94" s="46">
        <v>1000</v>
      </c>
      <c r="I94" s="46">
        <v>1000</v>
      </c>
      <c r="J94" s="46">
        <v>1000</v>
      </c>
      <c r="K94" s="46">
        <v>1000</v>
      </c>
      <c r="L94" s="46">
        <v>1000</v>
      </c>
      <c r="M94" s="46">
        <v>1000</v>
      </c>
      <c r="N94" s="46">
        <v>1000</v>
      </c>
      <c r="O94" s="46">
        <f t="shared" si="2"/>
        <v>12000</v>
      </c>
      <c r="P94" s="58"/>
      <c r="Q94" s="58"/>
      <c r="R94" s="58"/>
      <c r="S94" s="58"/>
      <c r="T94" s="58"/>
      <c r="U94" s="58"/>
      <c r="V94" s="58"/>
    </row>
    <row r="95" spans="1:22" x14ac:dyDescent="0.25">
      <c r="A95" s="82">
        <v>3533</v>
      </c>
      <c r="B95" s="82" t="s">
        <v>285</v>
      </c>
      <c r="C95" s="46">
        <v>0</v>
      </c>
      <c r="D95" s="46">
        <v>3000</v>
      </c>
      <c r="E95" s="46">
        <v>0</v>
      </c>
      <c r="F95" s="46">
        <v>0</v>
      </c>
      <c r="G95" s="46">
        <v>0</v>
      </c>
      <c r="H95" s="46">
        <v>0</v>
      </c>
      <c r="I95" s="46">
        <v>0</v>
      </c>
      <c r="J95" s="46">
        <v>3000</v>
      </c>
      <c r="K95" s="46">
        <v>0</v>
      </c>
      <c r="L95" s="46">
        <v>0</v>
      </c>
      <c r="M95" s="46">
        <v>0</v>
      </c>
      <c r="N95" s="46">
        <v>0</v>
      </c>
      <c r="O95" s="46">
        <f t="shared" si="2"/>
        <v>6000</v>
      </c>
      <c r="P95" s="58"/>
      <c r="Q95" s="58"/>
      <c r="R95" s="58"/>
      <c r="S95" s="58"/>
      <c r="T95" s="58"/>
      <c r="U95" s="58"/>
      <c r="V95" s="58"/>
    </row>
    <row r="96" spans="1:22" x14ac:dyDescent="0.25">
      <c r="A96" s="82">
        <v>3534</v>
      </c>
      <c r="B96" s="82" t="s">
        <v>286</v>
      </c>
      <c r="C96" s="46">
        <v>0</v>
      </c>
      <c r="D96" s="46">
        <v>2500</v>
      </c>
      <c r="E96" s="46">
        <v>0</v>
      </c>
      <c r="F96" s="46">
        <v>0</v>
      </c>
      <c r="G96" s="46">
        <v>2500</v>
      </c>
      <c r="H96" s="46">
        <v>0</v>
      </c>
      <c r="I96" s="46">
        <v>0</v>
      </c>
      <c r="J96" s="46">
        <v>2500</v>
      </c>
      <c r="K96" s="46">
        <v>0</v>
      </c>
      <c r="L96" s="46">
        <v>0</v>
      </c>
      <c r="M96" s="46">
        <v>2500</v>
      </c>
      <c r="N96" s="46">
        <v>0</v>
      </c>
      <c r="O96" s="46">
        <f t="shared" si="2"/>
        <v>10000</v>
      </c>
      <c r="P96" s="58"/>
      <c r="Q96" s="58"/>
      <c r="R96" s="58"/>
      <c r="S96" s="58"/>
      <c r="T96" s="58"/>
      <c r="U96" s="58"/>
      <c r="V96" s="58"/>
    </row>
    <row r="97" spans="1:23" x14ac:dyDescent="0.25">
      <c r="A97" s="82">
        <v>3571</v>
      </c>
      <c r="B97" s="82" t="s">
        <v>287</v>
      </c>
      <c r="C97" s="46">
        <v>500</v>
      </c>
      <c r="D97" s="46">
        <v>500</v>
      </c>
      <c r="E97" s="46">
        <v>500</v>
      </c>
      <c r="F97" s="46">
        <v>500</v>
      </c>
      <c r="G97" s="46">
        <v>500</v>
      </c>
      <c r="H97" s="46">
        <v>500</v>
      </c>
      <c r="I97" s="46">
        <v>500</v>
      </c>
      <c r="J97" s="46">
        <v>500</v>
      </c>
      <c r="K97" s="46">
        <v>500</v>
      </c>
      <c r="L97" s="46">
        <v>500</v>
      </c>
      <c r="M97" s="46">
        <v>500</v>
      </c>
      <c r="N97" s="46">
        <v>500</v>
      </c>
      <c r="O97" s="46">
        <f t="shared" si="2"/>
        <v>6000</v>
      </c>
      <c r="P97" s="58"/>
      <c r="Q97" s="58"/>
      <c r="R97" s="58"/>
      <c r="S97" s="58"/>
      <c r="T97" s="58"/>
      <c r="U97" s="58"/>
      <c r="V97" s="58"/>
    </row>
    <row r="98" spans="1:23" x14ac:dyDescent="0.25">
      <c r="A98" s="82">
        <v>3583</v>
      </c>
      <c r="B98" s="82" t="s">
        <v>288</v>
      </c>
      <c r="C98" s="46">
        <v>900</v>
      </c>
      <c r="D98" s="46">
        <v>900</v>
      </c>
      <c r="E98" s="46">
        <v>900</v>
      </c>
      <c r="F98" s="46">
        <v>900</v>
      </c>
      <c r="G98" s="46">
        <v>900</v>
      </c>
      <c r="H98" s="46">
        <v>900</v>
      </c>
      <c r="I98" s="46">
        <v>900</v>
      </c>
      <c r="J98" s="46">
        <v>900</v>
      </c>
      <c r="K98" s="46">
        <v>900</v>
      </c>
      <c r="L98" s="46">
        <v>900</v>
      </c>
      <c r="M98" s="46">
        <v>900</v>
      </c>
      <c r="N98" s="46">
        <v>900</v>
      </c>
      <c r="O98" s="46">
        <f t="shared" si="2"/>
        <v>10800</v>
      </c>
      <c r="P98" s="58"/>
      <c r="Q98" s="58"/>
      <c r="R98" s="58"/>
      <c r="S98" s="58"/>
      <c r="T98" s="58"/>
      <c r="U98" s="58"/>
      <c r="V98" s="58"/>
    </row>
    <row r="99" spans="1:23" x14ac:dyDescent="0.25">
      <c r="A99" s="82">
        <v>3791</v>
      </c>
      <c r="B99" s="82" t="s">
        <v>267</v>
      </c>
      <c r="C99" s="46">
        <v>5000</v>
      </c>
      <c r="D99" s="46">
        <v>0</v>
      </c>
      <c r="E99" s="46">
        <v>5000</v>
      </c>
      <c r="F99" s="46">
        <v>0</v>
      </c>
      <c r="G99" s="46">
        <v>5000</v>
      </c>
      <c r="H99" s="46">
        <v>0</v>
      </c>
      <c r="I99" s="46">
        <v>5000</v>
      </c>
      <c r="J99" s="46">
        <v>0</v>
      </c>
      <c r="K99" s="46">
        <v>5000</v>
      </c>
      <c r="L99" s="46">
        <v>0</v>
      </c>
      <c r="M99" s="46">
        <v>5000</v>
      </c>
      <c r="N99" s="46">
        <v>0</v>
      </c>
      <c r="O99" s="46">
        <f>SUM(C99:N99)</f>
        <v>30000</v>
      </c>
      <c r="P99" s="58"/>
      <c r="Q99" s="58"/>
      <c r="R99" s="58"/>
      <c r="S99" s="58"/>
      <c r="T99" s="58"/>
      <c r="U99" s="58"/>
      <c r="V99" s="58"/>
    </row>
    <row r="100" spans="1:23" x14ac:dyDescent="0.25">
      <c r="A100" s="82">
        <v>3856</v>
      </c>
      <c r="B100" s="82" t="s">
        <v>270</v>
      </c>
      <c r="C100" s="46">
        <v>150</v>
      </c>
      <c r="D100" s="46">
        <v>150</v>
      </c>
      <c r="E100" s="46">
        <v>150</v>
      </c>
      <c r="F100" s="46">
        <v>150</v>
      </c>
      <c r="G100" s="46">
        <v>150</v>
      </c>
      <c r="H100" s="46">
        <v>150</v>
      </c>
      <c r="I100" s="46">
        <v>150</v>
      </c>
      <c r="J100" s="46">
        <v>150</v>
      </c>
      <c r="K100" s="46">
        <v>150</v>
      </c>
      <c r="L100" s="46">
        <v>150</v>
      </c>
      <c r="M100" s="46">
        <v>150</v>
      </c>
      <c r="N100" s="46">
        <v>150</v>
      </c>
      <c r="O100" s="46">
        <f t="shared" si="2"/>
        <v>1800</v>
      </c>
      <c r="P100" s="58"/>
      <c r="Q100" s="58"/>
      <c r="R100" s="58"/>
      <c r="S100" s="58"/>
      <c r="T100" s="58"/>
      <c r="U100" s="58"/>
      <c r="V100" s="58"/>
    </row>
    <row r="101" spans="1:23" x14ac:dyDescent="0.25">
      <c r="A101" s="82">
        <v>3857</v>
      </c>
      <c r="B101" s="82" t="s">
        <v>271</v>
      </c>
      <c r="C101" s="46">
        <v>500</v>
      </c>
      <c r="D101" s="46">
        <v>500</v>
      </c>
      <c r="E101" s="46">
        <v>500</v>
      </c>
      <c r="F101" s="46">
        <v>500</v>
      </c>
      <c r="G101" s="46">
        <v>500</v>
      </c>
      <c r="H101" s="46">
        <v>500</v>
      </c>
      <c r="I101" s="46">
        <v>500</v>
      </c>
      <c r="J101" s="46">
        <v>500</v>
      </c>
      <c r="K101" s="46">
        <v>500</v>
      </c>
      <c r="L101" s="46">
        <v>500</v>
      </c>
      <c r="M101" s="46">
        <v>500</v>
      </c>
      <c r="N101" s="46">
        <v>500</v>
      </c>
      <c r="O101" s="46">
        <f t="shared" si="2"/>
        <v>6000</v>
      </c>
      <c r="P101" s="58"/>
      <c r="Q101" s="58"/>
      <c r="R101" s="58"/>
      <c r="S101" s="58"/>
      <c r="T101" s="58"/>
      <c r="U101" s="58"/>
      <c r="V101" s="58"/>
    </row>
    <row r="102" spans="1:23" x14ac:dyDescent="0.25">
      <c r="A102" s="82">
        <v>3858</v>
      </c>
      <c r="B102" s="82" t="s">
        <v>272</v>
      </c>
      <c r="C102" s="46">
        <v>50</v>
      </c>
      <c r="D102" s="46">
        <v>50</v>
      </c>
      <c r="E102" s="46">
        <v>50</v>
      </c>
      <c r="F102" s="46">
        <v>50</v>
      </c>
      <c r="G102" s="46">
        <v>50</v>
      </c>
      <c r="H102" s="46">
        <v>50</v>
      </c>
      <c r="I102" s="46">
        <v>50</v>
      </c>
      <c r="J102" s="46">
        <v>50</v>
      </c>
      <c r="K102" s="46">
        <v>50</v>
      </c>
      <c r="L102" s="46">
        <v>50</v>
      </c>
      <c r="M102" s="46">
        <v>50</v>
      </c>
      <c r="N102" s="46">
        <v>50</v>
      </c>
      <c r="O102" s="46">
        <f t="shared" si="2"/>
        <v>600</v>
      </c>
      <c r="P102" s="58"/>
      <c r="Q102" s="58"/>
      <c r="R102" s="58"/>
      <c r="S102" s="58"/>
      <c r="T102" s="58"/>
      <c r="U102" s="58"/>
      <c r="V102" s="58"/>
    </row>
    <row r="103" spans="1:23" x14ac:dyDescent="0.25">
      <c r="A103" s="82">
        <v>3921</v>
      </c>
      <c r="B103" s="82" t="s">
        <v>289</v>
      </c>
      <c r="C103" s="46">
        <v>0</v>
      </c>
      <c r="D103" s="46">
        <v>700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700</v>
      </c>
      <c r="K103" s="46">
        <v>0</v>
      </c>
      <c r="L103" s="46">
        <v>0</v>
      </c>
      <c r="M103" s="46">
        <v>0</v>
      </c>
      <c r="N103" s="46">
        <v>0</v>
      </c>
      <c r="O103" s="46">
        <f t="shared" si="2"/>
        <v>1400</v>
      </c>
      <c r="P103" s="58"/>
      <c r="Q103" s="58"/>
      <c r="R103" s="58"/>
      <c r="S103" s="58"/>
      <c r="T103" s="58"/>
      <c r="U103" s="58"/>
      <c r="V103" s="58"/>
    </row>
    <row r="104" spans="1:23" x14ac:dyDescent="0.25">
      <c r="A104" s="82">
        <v>3992</v>
      </c>
      <c r="B104" s="82" t="s">
        <v>290</v>
      </c>
      <c r="C104" s="46">
        <v>0</v>
      </c>
      <c r="D104" s="46">
        <v>500</v>
      </c>
      <c r="E104" s="46">
        <v>0</v>
      </c>
      <c r="F104" s="46">
        <v>500</v>
      </c>
      <c r="G104" s="46">
        <v>0</v>
      </c>
      <c r="H104" s="46">
        <v>500</v>
      </c>
      <c r="I104" s="46">
        <v>0</v>
      </c>
      <c r="J104" s="46">
        <v>500</v>
      </c>
      <c r="K104" s="46">
        <v>0</v>
      </c>
      <c r="L104" s="46">
        <v>500</v>
      </c>
      <c r="M104" s="46">
        <v>0</v>
      </c>
      <c r="N104" s="46">
        <v>500</v>
      </c>
      <c r="O104" s="46">
        <f t="shared" si="2"/>
        <v>3000</v>
      </c>
      <c r="P104" s="58"/>
      <c r="Q104" s="58"/>
      <c r="R104" s="58"/>
      <c r="S104" s="58"/>
      <c r="T104" s="58"/>
      <c r="U104" s="58"/>
      <c r="V104" s="58"/>
    </row>
    <row r="105" spans="1:23" x14ac:dyDescent="0.25">
      <c r="A105" s="82">
        <v>5110</v>
      </c>
      <c r="B105" s="82" t="s">
        <v>291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5000</v>
      </c>
      <c r="L105" s="46">
        <v>0</v>
      </c>
      <c r="M105" s="46">
        <v>0</v>
      </c>
      <c r="N105" s="46">
        <v>0</v>
      </c>
      <c r="O105" s="46">
        <f t="shared" si="2"/>
        <v>5000</v>
      </c>
      <c r="P105" s="58"/>
      <c r="Q105" s="58"/>
      <c r="R105" s="58"/>
      <c r="S105" s="58"/>
      <c r="T105" s="58"/>
      <c r="U105" s="58"/>
      <c r="V105" s="58"/>
    </row>
    <row r="106" spans="1:23" x14ac:dyDescent="0.25">
      <c r="A106" s="82">
        <v>5321</v>
      </c>
      <c r="B106" s="82" t="s">
        <v>292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v>0</v>
      </c>
      <c r="K106" s="46">
        <v>30000</v>
      </c>
      <c r="L106" s="46">
        <v>0</v>
      </c>
      <c r="M106" s="46">
        <v>0</v>
      </c>
      <c r="N106" s="46">
        <v>0</v>
      </c>
      <c r="O106" s="46">
        <f t="shared" si="2"/>
        <v>30000</v>
      </c>
      <c r="P106" s="58"/>
      <c r="Q106" s="58"/>
      <c r="R106" s="58"/>
      <c r="S106" s="58"/>
      <c r="T106" s="58"/>
      <c r="U106" s="58"/>
      <c r="V106" s="58"/>
    </row>
    <row r="107" spans="1:23" x14ac:dyDescent="0.25">
      <c r="A107" s="82">
        <v>5651</v>
      </c>
      <c r="B107" s="63" t="s">
        <v>275</v>
      </c>
      <c r="C107" s="46">
        <v>0</v>
      </c>
      <c r="D107" s="46">
        <v>0</v>
      </c>
      <c r="E107" s="46">
        <v>15000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f t="shared" si="2"/>
        <v>15000</v>
      </c>
      <c r="P107" s="58"/>
      <c r="Q107" s="58"/>
      <c r="R107" s="58"/>
      <c r="S107" s="58"/>
      <c r="T107" s="58"/>
      <c r="U107" s="58"/>
      <c r="V107" s="58"/>
    </row>
    <row r="108" spans="1:23" x14ac:dyDescent="0.25">
      <c r="A108" s="82">
        <v>5671</v>
      </c>
      <c r="B108" s="82" t="s">
        <v>294</v>
      </c>
      <c r="C108" s="46">
        <v>0</v>
      </c>
      <c r="D108" s="46">
        <v>0</v>
      </c>
      <c r="E108" s="46">
        <v>0</v>
      </c>
      <c r="F108" s="46">
        <v>0</v>
      </c>
      <c r="G108" s="46">
        <v>25000</v>
      </c>
      <c r="H108" s="46">
        <v>0</v>
      </c>
      <c r="I108" s="46">
        <v>0</v>
      </c>
      <c r="J108" s="46">
        <v>0</v>
      </c>
      <c r="K108" s="46">
        <v>0</v>
      </c>
      <c r="L108" s="46">
        <v>0</v>
      </c>
      <c r="M108" s="46">
        <v>0</v>
      </c>
      <c r="N108" s="46">
        <v>0</v>
      </c>
      <c r="O108" s="46">
        <f t="shared" si="2"/>
        <v>25000</v>
      </c>
      <c r="P108" s="58"/>
      <c r="Q108" s="58"/>
      <c r="R108" s="58"/>
      <c r="S108" s="58"/>
      <c r="T108" s="58"/>
      <c r="U108" s="58"/>
      <c r="V108" s="58"/>
    </row>
    <row r="109" spans="1:23" ht="39" x14ac:dyDescent="0.25">
      <c r="A109" s="82" t="s">
        <v>296</v>
      </c>
      <c r="B109" s="82" t="s">
        <v>36</v>
      </c>
      <c r="C109" s="44">
        <f t="shared" ref="C109:O109" si="3">SUM(C61:C108)</f>
        <v>684270.66850999987</v>
      </c>
      <c r="D109" s="44">
        <f t="shared" si="3"/>
        <v>815065.15450999991</v>
      </c>
      <c r="E109" s="44">
        <f t="shared" si="3"/>
        <v>889066.74712750013</v>
      </c>
      <c r="F109" s="44">
        <f t="shared" si="3"/>
        <v>807783.96700999991</v>
      </c>
      <c r="G109" s="44">
        <f t="shared" si="3"/>
        <v>848028.55562750006</v>
      </c>
      <c r="H109" s="44">
        <f t="shared" si="3"/>
        <v>756108.86150999984</v>
      </c>
      <c r="I109" s="44">
        <f t="shared" si="3"/>
        <v>625795.34450999985</v>
      </c>
      <c r="J109" s="44">
        <f t="shared" si="3"/>
        <v>936252.96462750004</v>
      </c>
      <c r="K109" s="44">
        <f t="shared" si="3"/>
        <v>782496.64597249974</v>
      </c>
      <c r="L109" s="44">
        <f t="shared" si="3"/>
        <v>746108.86150999984</v>
      </c>
      <c r="M109" s="44">
        <f t="shared" si="3"/>
        <v>799178.44875373843</v>
      </c>
      <c r="N109" s="44">
        <f t="shared" si="3"/>
        <v>762948.16797174094</v>
      </c>
      <c r="O109" s="44">
        <f t="shared" si="3"/>
        <v>9453104.38764048</v>
      </c>
      <c r="P109" s="58"/>
      <c r="Q109" s="58"/>
      <c r="R109" s="58"/>
      <c r="S109" s="58"/>
      <c r="T109" s="58"/>
      <c r="U109" s="58"/>
      <c r="V109" s="58"/>
    </row>
    <row r="110" spans="1:23" x14ac:dyDescent="0.25">
      <c r="A110" s="81"/>
      <c r="C110" s="46"/>
      <c r="D110" s="46"/>
      <c r="E110" s="46"/>
      <c r="G110" s="46"/>
      <c r="J110" s="46"/>
      <c r="K110" s="46"/>
      <c r="L110" s="46"/>
      <c r="M110" s="46"/>
      <c r="N110" s="46"/>
      <c r="O110" s="46"/>
      <c r="P110" s="58"/>
      <c r="Q110" s="58"/>
      <c r="R110" s="58"/>
      <c r="S110" s="58"/>
      <c r="T110" s="58"/>
      <c r="U110" s="58"/>
      <c r="V110" s="58"/>
    </row>
    <row r="111" spans="1:23" x14ac:dyDescent="0.25">
      <c r="A111" s="40">
        <v>300</v>
      </c>
      <c r="B111" s="40" t="s">
        <v>45</v>
      </c>
      <c r="C111" s="47"/>
      <c r="D111" s="47"/>
      <c r="E111" s="47"/>
      <c r="F111" s="81"/>
      <c r="G111" s="81"/>
      <c r="H111" s="81"/>
      <c r="I111" s="81"/>
      <c r="J111" s="46"/>
      <c r="K111" s="46"/>
      <c r="L111" s="46"/>
      <c r="M111" s="46"/>
      <c r="N111" s="46"/>
      <c r="O111" s="46"/>
      <c r="P111" s="58"/>
      <c r="Q111" s="58"/>
      <c r="R111" s="58"/>
      <c r="S111" s="58"/>
      <c r="T111" s="58"/>
      <c r="U111" s="58"/>
      <c r="V111" s="58"/>
    </row>
    <row r="112" spans="1:23" x14ac:dyDescent="0.25">
      <c r="A112" s="82">
        <v>1131</v>
      </c>
      <c r="B112" s="82" t="s">
        <v>210</v>
      </c>
      <c r="C112" s="46">
        <v>57993.075000000004</v>
      </c>
      <c r="D112" s="46">
        <v>57993.075000000004</v>
      </c>
      <c r="E112" s="46">
        <v>72491.34375</v>
      </c>
      <c r="F112" s="46">
        <v>57993.075000000004</v>
      </c>
      <c r="G112" s="46">
        <v>72491.34375</v>
      </c>
      <c r="H112" s="46">
        <v>57993.075000000004</v>
      </c>
      <c r="I112" s="46">
        <v>57993.075000000004</v>
      </c>
      <c r="J112" s="46">
        <v>72491.34375</v>
      </c>
      <c r="K112" s="46">
        <v>57993.075000000004</v>
      </c>
      <c r="L112" s="46">
        <v>57993.075000000004</v>
      </c>
      <c r="M112" s="46">
        <v>72491.34375</v>
      </c>
      <c r="N112" s="46">
        <v>57993.075000000004</v>
      </c>
      <c r="O112" s="46">
        <f>SUM(C112:N112)</f>
        <v>753909.97499999998</v>
      </c>
      <c r="P112" s="58"/>
      <c r="Q112" s="58"/>
      <c r="R112" s="58"/>
      <c r="S112" s="58"/>
      <c r="T112" s="58"/>
      <c r="U112" s="58"/>
      <c r="V112" s="58"/>
      <c r="W112" s="58"/>
    </row>
    <row r="113" spans="1:23" x14ac:dyDescent="0.25">
      <c r="A113" s="82">
        <v>1322</v>
      </c>
      <c r="B113" s="82" t="s">
        <v>213</v>
      </c>
      <c r="C113" s="46">
        <v>1449.8268750000002</v>
      </c>
      <c r="D113" s="46">
        <v>1449.8268750000002</v>
      </c>
      <c r="E113" s="46">
        <v>1812.2835937500001</v>
      </c>
      <c r="F113" s="46">
        <v>1449.8268750000002</v>
      </c>
      <c r="G113" s="46">
        <v>1812.2835937500001</v>
      </c>
      <c r="H113" s="46">
        <v>1449.8268750000002</v>
      </c>
      <c r="I113" s="46">
        <v>1449.8268750000002</v>
      </c>
      <c r="J113" s="46">
        <v>1812.2835937500001</v>
      </c>
      <c r="K113" s="46">
        <v>1449.8268750000002</v>
      </c>
      <c r="L113" s="46">
        <v>1449.8268750000002</v>
      </c>
      <c r="M113" s="46">
        <v>1812.2835937500001</v>
      </c>
      <c r="N113" s="46">
        <v>1449.8268750000002</v>
      </c>
      <c r="O113" s="46">
        <f t="shared" ref="O113:O143" si="4">SUM(C113:N113)</f>
        <v>18847.749375000003</v>
      </c>
      <c r="P113" s="58"/>
      <c r="Q113" s="58"/>
      <c r="R113" s="58"/>
      <c r="S113" s="58"/>
      <c r="T113" s="58"/>
      <c r="U113" s="58"/>
      <c r="V113" s="58"/>
      <c r="W113" s="58"/>
    </row>
    <row r="114" spans="1:23" x14ac:dyDescent="0.25">
      <c r="A114" s="82">
        <v>1323</v>
      </c>
      <c r="B114" s="82" t="s">
        <v>214</v>
      </c>
      <c r="C114" s="46">
        <v>8284.7250000000004</v>
      </c>
      <c r="D114" s="46">
        <v>8284.7250000000004</v>
      </c>
      <c r="E114" s="46">
        <v>8284.7250000000004</v>
      </c>
      <c r="F114" s="46">
        <v>8284.7250000000004</v>
      </c>
      <c r="G114" s="46">
        <v>8284.7250000000004</v>
      </c>
      <c r="H114" s="46">
        <v>8284.7250000000004</v>
      </c>
      <c r="I114" s="46">
        <v>8284.7250000000004</v>
      </c>
      <c r="J114" s="46">
        <v>8284.7250000000004</v>
      </c>
      <c r="K114" s="46">
        <v>8284.7250000000004</v>
      </c>
      <c r="L114" s="46">
        <v>8284.7250000000004</v>
      </c>
      <c r="M114" s="46">
        <v>8284.7250000000004</v>
      </c>
      <c r="N114" s="46">
        <v>8284.7250000000004</v>
      </c>
      <c r="O114" s="46">
        <f t="shared" si="4"/>
        <v>99416.700000000026</v>
      </c>
      <c r="P114" s="58"/>
      <c r="Q114" s="58"/>
      <c r="R114" s="58"/>
      <c r="S114" s="58"/>
      <c r="T114" s="58"/>
      <c r="U114" s="58"/>
      <c r="V114" s="58"/>
    </row>
    <row r="115" spans="1:23" x14ac:dyDescent="0.25">
      <c r="A115" s="82">
        <v>1324</v>
      </c>
      <c r="B115" s="82" t="s">
        <v>215</v>
      </c>
      <c r="C115" s="46">
        <v>0</v>
      </c>
      <c r="D115" s="46">
        <v>0</v>
      </c>
      <c r="E115" s="46">
        <v>3000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3000</v>
      </c>
      <c r="L115" s="46">
        <v>0</v>
      </c>
      <c r="M115" s="46">
        <v>0</v>
      </c>
      <c r="N115" s="46">
        <v>0</v>
      </c>
      <c r="O115" s="46">
        <f t="shared" si="4"/>
        <v>6000</v>
      </c>
      <c r="P115" s="58"/>
      <c r="Q115" s="58"/>
      <c r="R115" s="58"/>
      <c r="S115" s="58"/>
      <c r="T115" s="58"/>
      <c r="U115" s="58"/>
      <c r="V115" s="58"/>
    </row>
    <row r="116" spans="1:23" x14ac:dyDescent="0.25">
      <c r="A116" s="82">
        <v>1325</v>
      </c>
      <c r="B116" s="82" t="s">
        <v>216</v>
      </c>
      <c r="C116" s="46">
        <v>2286.5841</v>
      </c>
      <c r="D116" s="46">
        <v>2286.5841</v>
      </c>
      <c r="E116" s="46">
        <v>2286.5841</v>
      </c>
      <c r="F116" s="46">
        <v>2286.5841</v>
      </c>
      <c r="G116" s="46">
        <v>2286.5841</v>
      </c>
      <c r="H116" s="46">
        <v>2286.5841</v>
      </c>
      <c r="I116" s="46">
        <v>2286.5841</v>
      </c>
      <c r="J116" s="46">
        <v>2286.5841</v>
      </c>
      <c r="K116" s="46">
        <v>2286.5841</v>
      </c>
      <c r="L116" s="46">
        <v>2286.5841</v>
      </c>
      <c r="M116" s="46">
        <v>2286.5841</v>
      </c>
      <c r="N116" s="46">
        <v>2286.5841</v>
      </c>
      <c r="O116" s="46">
        <f t="shared" si="4"/>
        <v>27439.0092</v>
      </c>
      <c r="P116" s="58"/>
      <c r="Q116" s="58"/>
      <c r="R116" s="58"/>
      <c r="S116" s="58"/>
      <c r="T116" s="58"/>
      <c r="U116" s="58"/>
      <c r="V116" s="58"/>
    </row>
    <row r="117" spans="1:23" x14ac:dyDescent="0.25">
      <c r="A117" s="82">
        <v>1332</v>
      </c>
      <c r="B117" s="82" t="s">
        <v>217</v>
      </c>
      <c r="C117" s="46">
        <v>1200</v>
      </c>
      <c r="D117" s="46">
        <v>1200</v>
      </c>
      <c r="E117" s="46">
        <v>1200</v>
      </c>
      <c r="F117" s="46">
        <v>1200</v>
      </c>
      <c r="G117" s="46">
        <v>1200</v>
      </c>
      <c r="H117" s="46">
        <v>1200</v>
      </c>
      <c r="I117" s="46">
        <v>1200</v>
      </c>
      <c r="J117" s="46">
        <v>1200</v>
      </c>
      <c r="K117" s="46">
        <v>1200</v>
      </c>
      <c r="L117" s="46">
        <v>1200</v>
      </c>
      <c r="M117" s="46">
        <v>1200</v>
      </c>
      <c r="N117" s="46">
        <v>1200</v>
      </c>
      <c r="O117" s="46">
        <f t="shared" si="4"/>
        <v>14400</v>
      </c>
      <c r="P117" s="58"/>
      <c r="Q117" s="58"/>
      <c r="R117" s="58"/>
      <c r="S117" s="58"/>
      <c r="T117" s="58"/>
      <c r="U117" s="58"/>
      <c r="V117" s="58"/>
    </row>
    <row r="118" spans="1:23" x14ac:dyDescent="0.25">
      <c r="A118" s="82">
        <v>1335</v>
      </c>
      <c r="B118" s="82" t="s">
        <v>220</v>
      </c>
      <c r="C118" s="46">
        <v>400</v>
      </c>
      <c r="D118" s="46">
        <v>400</v>
      </c>
      <c r="E118" s="46">
        <v>400</v>
      </c>
      <c r="F118" s="46">
        <v>400</v>
      </c>
      <c r="G118" s="46">
        <v>400</v>
      </c>
      <c r="H118" s="46">
        <v>400</v>
      </c>
      <c r="I118" s="46">
        <v>400</v>
      </c>
      <c r="J118" s="46">
        <v>400</v>
      </c>
      <c r="K118" s="46">
        <v>400</v>
      </c>
      <c r="L118" s="46">
        <v>400</v>
      </c>
      <c r="M118" s="46">
        <v>400</v>
      </c>
      <c r="N118" s="46">
        <v>400</v>
      </c>
      <c r="O118" s="46">
        <f t="shared" si="4"/>
        <v>4800</v>
      </c>
      <c r="P118" s="58"/>
      <c r="Q118" s="58"/>
      <c r="R118" s="58"/>
      <c r="S118" s="58"/>
      <c r="T118" s="58"/>
      <c r="U118" s="58"/>
      <c r="V118" s="58"/>
    </row>
    <row r="119" spans="1:23" x14ac:dyDescent="0.25">
      <c r="A119" s="82">
        <v>1336</v>
      </c>
      <c r="B119" s="82" t="s">
        <v>218</v>
      </c>
      <c r="C119" s="46">
        <v>3377.9969999999998</v>
      </c>
      <c r="D119" s="46">
        <v>819</v>
      </c>
      <c r="E119" s="46">
        <v>2203.4250000000002</v>
      </c>
      <c r="F119" s="46">
        <v>9941.6414999999997</v>
      </c>
      <c r="G119" s="46">
        <v>3257.8900000000003</v>
      </c>
      <c r="H119" s="46">
        <v>0</v>
      </c>
      <c r="I119" s="46">
        <v>0</v>
      </c>
      <c r="J119" s="46">
        <v>0</v>
      </c>
      <c r="K119" s="46">
        <v>2943.4468349999997</v>
      </c>
      <c r="L119" s="46">
        <v>0</v>
      </c>
      <c r="M119" s="46">
        <v>4976.9780985125271</v>
      </c>
      <c r="N119" s="46">
        <v>4976.9780985125271</v>
      </c>
      <c r="O119" s="46">
        <f t="shared" si="4"/>
        <v>32497.356532025049</v>
      </c>
      <c r="P119" s="58"/>
      <c r="Q119" s="58"/>
      <c r="R119" s="58"/>
      <c r="S119" s="58"/>
      <c r="T119" s="58"/>
      <c r="U119" s="58"/>
      <c r="V119" s="58"/>
    </row>
    <row r="120" spans="1:23" x14ac:dyDescent="0.25">
      <c r="A120" s="82">
        <v>1337</v>
      </c>
      <c r="B120" s="82" t="s">
        <v>219</v>
      </c>
      <c r="C120" s="46">
        <v>0</v>
      </c>
      <c r="D120" s="46">
        <v>0</v>
      </c>
      <c r="E120" s="46">
        <v>17397.93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f t="shared" si="4"/>
        <v>17397.93</v>
      </c>
      <c r="P120" s="58"/>
      <c r="Q120" s="58"/>
      <c r="R120" s="58"/>
      <c r="S120" s="58"/>
      <c r="T120" s="58"/>
      <c r="U120" s="58"/>
      <c r="V120" s="58"/>
    </row>
    <row r="121" spans="1:23" x14ac:dyDescent="0.25">
      <c r="A121" s="82">
        <v>1411</v>
      </c>
      <c r="B121" s="82" t="s">
        <v>221</v>
      </c>
      <c r="C121" s="46">
        <v>8119.0305000000017</v>
      </c>
      <c r="D121" s="46">
        <v>8119.0305000000017</v>
      </c>
      <c r="E121" s="46">
        <v>10148.788125000001</v>
      </c>
      <c r="F121" s="46">
        <v>8119.0305000000017</v>
      </c>
      <c r="G121" s="46">
        <v>10148.788125000001</v>
      </c>
      <c r="H121" s="46">
        <v>8119.0305000000017</v>
      </c>
      <c r="I121" s="46">
        <v>8119.0305000000017</v>
      </c>
      <c r="J121" s="46">
        <v>10148.788125000001</v>
      </c>
      <c r="K121" s="46">
        <v>8119.0305000000017</v>
      </c>
      <c r="L121" s="46">
        <v>8119.0305000000017</v>
      </c>
      <c r="M121" s="46">
        <v>10148.788125000001</v>
      </c>
      <c r="N121" s="46">
        <v>8119.0305000000017</v>
      </c>
      <c r="O121" s="46">
        <f t="shared" si="4"/>
        <v>105547.39650000005</v>
      </c>
      <c r="P121" s="58"/>
      <c r="Q121" s="58"/>
      <c r="R121" s="58"/>
      <c r="S121" s="58"/>
      <c r="T121" s="58"/>
      <c r="U121" s="58"/>
      <c r="V121" s="58"/>
    </row>
    <row r="122" spans="1:23" x14ac:dyDescent="0.25">
      <c r="A122" s="82">
        <v>1421</v>
      </c>
      <c r="B122" s="82" t="s">
        <v>222</v>
      </c>
      <c r="C122" s="46">
        <v>0</v>
      </c>
      <c r="D122" s="46">
        <v>9536.7195000000011</v>
      </c>
      <c r="E122" s="46">
        <v>0</v>
      </c>
      <c r="F122" s="46">
        <v>9536.7195000000011</v>
      </c>
      <c r="G122" s="46">
        <v>0</v>
      </c>
      <c r="H122" s="46">
        <v>9536.7195000000011</v>
      </c>
      <c r="I122" s="46">
        <v>0</v>
      </c>
      <c r="J122" s="46">
        <v>9888.6585000000014</v>
      </c>
      <c r="K122" s="46">
        <v>0</v>
      </c>
      <c r="L122" s="46">
        <v>9536.7195000000011</v>
      </c>
      <c r="M122" s="46">
        <v>0</v>
      </c>
      <c r="N122" s="46">
        <v>9536.7195000000011</v>
      </c>
      <c r="O122" s="46">
        <f t="shared" si="4"/>
        <v>57572.256000000008</v>
      </c>
      <c r="P122" s="58"/>
      <c r="Q122" s="58"/>
      <c r="R122" s="58"/>
      <c r="S122" s="58"/>
      <c r="T122" s="58"/>
      <c r="U122" s="58"/>
      <c r="V122" s="58"/>
    </row>
    <row r="123" spans="1:23" x14ac:dyDescent="0.25">
      <c r="A123" s="82">
        <v>1431</v>
      </c>
      <c r="B123" s="82" t="s">
        <v>223</v>
      </c>
      <c r="C123" s="46">
        <v>0</v>
      </c>
      <c r="D123" s="46">
        <v>9822.8340000000007</v>
      </c>
      <c r="E123" s="46">
        <v>0</v>
      </c>
      <c r="F123" s="46">
        <v>9822.8340000000007</v>
      </c>
      <c r="G123" s="46">
        <v>0</v>
      </c>
      <c r="H123" s="46">
        <v>9822.8340000000007</v>
      </c>
      <c r="I123" s="46">
        <v>0</v>
      </c>
      <c r="J123" s="46">
        <v>11070.507000000001</v>
      </c>
      <c r="K123" s="46">
        <v>0</v>
      </c>
      <c r="L123" s="46">
        <v>9822.8340000000007</v>
      </c>
      <c r="M123" s="46">
        <v>0</v>
      </c>
      <c r="N123" s="46">
        <v>9822.8340000000007</v>
      </c>
      <c r="O123" s="46">
        <f t="shared" si="4"/>
        <v>60184.677000000011</v>
      </c>
      <c r="P123" s="58"/>
      <c r="Q123" s="58"/>
      <c r="R123" s="58"/>
      <c r="S123" s="58"/>
      <c r="T123" s="58"/>
      <c r="U123" s="58"/>
      <c r="V123" s="58"/>
    </row>
    <row r="124" spans="1:23" x14ac:dyDescent="0.25">
      <c r="A124" s="82">
        <v>1543</v>
      </c>
      <c r="B124" s="82" t="s">
        <v>224</v>
      </c>
      <c r="C124" s="46">
        <v>200</v>
      </c>
      <c r="D124" s="46">
        <v>200</v>
      </c>
      <c r="E124" s="46">
        <v>200</v>
      </c>
      <c r="F124" s="46">
        <v>200</v>
      </c>
      <c r="G124" s="46">
        <v>200</v>
      </c>
      <c r="H124" s="46">
        <v>200</v>
      </c>
      <c r="I124" s="46">
        <v>200</v>
      </c>
      <c r="J124" s="46">
        <v>200</v>
      </c>
      <c r="K124" s="46">
        <v>200</v>
      </c>
      <c r="L124" s="46">
        <v>200</v>
      </c>
      <c r="M124" s="46">
        <v>200</v>
      </c>
      <c r="N124" s="46">
        <v>200</v>
      </c>
      <c r="O124" s="46">
        <f t="shared" si="4"/>
        <v>2400</v>
      </c>
      <c r="P124" s="58"/>
      <c r="Q124" s="58"/>
      <c r="R124" s="58"/>
      <c r="S124" s="58"/>
      <c r="T124" s="58"/>
      <c r="U124" s="58"/>
      <c r="V124" s="58"/>
    </row>
    <row r="125" spans="1:23" x14ac:dyDescent="0.25">
      <c r="A125" s="82">
        <v>1545</v>
      </c>
      <c r="B125" s="82" t="s">
        <v>225</v>
      </c>
      <c r="C125" s="46">
        <v>6471.2340000000013</v>
      </c>
      <c r="D125" s="46">
        <v>6471.2340000000013</v>
      </c>
      <c r="E125" s="46">
        <v>6471.2340000000013</v>
      </c>
      <c r="F125" s="46">
        <v>6471.2340000000013</v>
      </c>
      <c r="G125" s="46">
        <v>6471.2340000000013</v>
      </c>
      <c r="H125" s="46">
        <v>6471.2340000000013</v>
      </c>
      <c r="I125" s="46">
        <v>6471.2340000000013</v>
      </c>
      <c r="J125" s="46">
        <v>6471.2340000000013</v>
      </c>
      <c r="K125" s="46">
        <v>12942.468000000003</v>
      </c>
      <c r="L125" s="46">
        <v>6471.2340000000013</v>
      </c>
      <c r="M125" s="46">
        <v>6471.2340000000013</v>
      </c>
      <c r="N125" s="46">
        <v>8236.1160000000018</v>
      </c>
      <c r="O125" s="46">
        <f t="shared" si="4"/>
        <v>85890.924000000028</v>
      </c>
      <c r="P125" s="58"/>
      <c r="Q125" s="58"/>
      <c r="R125" s="58"/>
      <c r="S125" s="58"/>
      <c r="T125" s="58"/>
      <c r="U125" s="58"/>
      <c r="V125" s="58"/>
    </row>
    <row r="126" spans="1:23" x14ac:dyDescent="0.25">
      <c r="A126" s="82">
        <v>1547</v>
      </c>
      <c r="B126" s="82" t="s">
        <v>226</v>
      </c>
      <c r="C126" s="46">
        <v>7456.2524999999996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f t="shared" si="4"/>
        <v>7456.2524999999996</v>
      </c>
      <c r="P126" s="58"/>
      <c r="Q126" s="58"/>
      <c r="R126" s="58"/>
      <c r="S126" s="58"/>
      <c r="T126" s="58"/>
      <c r="U126" s="58"/>
      <c r="V126" s="58"/>
    </row>
    <row r="127" spans="1:23" x14ac:dyDescent="0.25">
      <c r="A127" s="82">
        <v>1548</v>
      </c>
      <c r="B127" s="82" t="s">
        <v>227</v>
      </c>
      <c r="C127" s="46">
        <v>0</v>
      </c>
      <c r="D127" s="46">
        <v>0</v>
      </c>
      <c r="E127" s="46">
        <v>0</v>
      </c>
      <c r="F127" s="46">
        <v>0</v>
      </c>
      <c r="G127" s="46">
        <v>7456.2524999999996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f t="shared" si="4"/>
        <v>7456.2524999999996</v>
      </c>
      <c r="P127" s="58"/>
      <c r="Q127" s="58"/>
      <c r="R127" s="58"/>
      <c r="S127" s="58"/>
      <c r="T127" s="58"/>
      <c r="U127" s="58"/>
      <c r="V127" s="58"/>
    </row>
    <row r="128" spans="1:23" x14ac:dyDescent="0.25">
      <c r="A128" s="82">
        <v>1592</v>
      </c>
      <c r="B128" s="82" t="s">
        <v>228</v>
      </c>
      <c r="C128" s="46">
        <v>5799.3075000000008</v>
      </c>
      <c r="D128" s="46">
        <v>5799.3075000000008</v>
      </c>
      <c r="E128" s="46">
        <v>7249.1343750000015</v>
      </c>
      <c r="F128" s="46">
        <v>5799.3075000000008</v>
      </c>
      <c r="G128" s="46">
        <v>7249.1343750000015</v>
      </c>
      <c r="H128" s="46">
        <v>5799.3075000000008</v>
      </c>
      <c r="I128" s="46">
        <v>5799.3075000000008</v>
      </c>
      <c r="J128" s="46">
        <v>7249.1343750000015</v>
      </c>
      <c r="K128" s="46">
        <v>5799.3075000000008</v>
      </c>
      <c r="L128" s="46">
        <v>5799.3075000000008</v>
      </c>
      <c r="M128" s="46">
        <v>7249.1343750000015</v>
      </c>
      <c r="N128" s="46">
        <v>5799.3075000000008</v>
      </c>
      <c r="O128" s="46">
        <f t="shared" si="4"/>
        <v>75390.997500000012</v>
      </c>
      <c r="P128" s="58"/>
      <c r="Q128" s="58"/>
      <c r="R128" s="58"/>
      <c r="S128" s="58"/>
      <c r="T128" s="58"/>
      <c r="U128" s="58"/>
      <c r="V128" s="58"/>
    </row>
    <row r="129" spans="1:22" x14ac:dyDescent="0.25">
      <c r="A129" s="82">
        <v>1593</v>
      </c>
      <c r="B129" s="82" t="s">
        <v>229</v>
      </c>
      <c r="C129" s="46">
        <v>5799.3075000000008</v>
      </c>
      <c r="D129" s="46">
        <v>5799.3075000000008</v>
      </c>
      <c r="E129" s="46">
        <v>7249.1343750000015</v>
      </c>
      <c r="F129" s="46">
        <v>5799.3075000000008</v>
      </c>
      <c r="G129" s="46">
        <v>7249.1343750000015</v>
      </c>
      <c r="H129" s="46">
        <v>5799.3075000000008</v>
      </c>
      <c r="I129" s="46">
        <v>5799.3075000000008</v>
      </c>
      <c r="J129" s="46">
        <v>7249.1343750000015</v>
      </c>
      <c r="K129" s="46">
        <v>5799.3075000000008</v>
      </c>
      <c r="L129" s="46">
        <v>5799.3075000000008</v>
      </c>
      <c r="M129" s="46">
        <v>7249.1343750000015</v>
      </c>
      <c r="N129" s="46">
        <v>5799.3075000000008</v>
      </c>
      <c r="O129" s="46">
        <f t="shared" si="4"/>
        <v>75390.997500000012</v>
      </c>
      <c r="P129" s="58"/>
      <c r="Q129" s="58"/>
      <c r="R129" s="58"/>
      <c r="S129" s="58"/>
      <c r="T129" s="58"/>
      <c r="U129" s="58"/>
      <c r="V129" s="58"/>
    </row>
    <row r="130" spans="1:22" x14ac:dyDescent="0.25">
      <c r="A130" s="82">
        <v>1612</v>
      </c>
      <c r="B130" s="82" t="s">
        <v>230</v>
      </c>
      <c r="C130" s="46">
        <v>1391.8338000000001</v>
      </c>
      <c r="D130" s="46">
        <v>1391.8338000000001</v>
      </c>
      <c r="E130" s="46">
        <v>1739.7922499999997</v>
      </c>
      <c r="F130" s="46">
        <v>1391.8338000000001</v>
      </c>
      <c r="G130" s="46">
        <v>1739.7922499999997</v>
      </c>
      <c r="H130" s="46">
        <v>1391.8338000000001</v>
      </c>
      <c r="I130" s="46">
        <v>1391.8338000000001</v>
      </c>
      <c r="J130" s="46">
        <v>1739.7922499999997</v>
      </c>
      <c r="K130" s="46">
        <v>1391.8338000000001</v>
      </c>
      <c r="L130" s="46">
        <v>1391.8338000000001</v>
      </c>
      <c r="M130" s="46">
        <v>1739.7922499999997</v>
      </c>
      <c r="N130" s="46">
        <v>1391.8338000000001</v>
      </c>
      <c r="O130" s="46">
        <f t="shared" si="4"/>
        <v>18093.839400000001</v>
      </c>
      <c r="P130" s="58"/>
      <c r="Q130" s="58"/>
      <c r="R130" s="58"/>
      <c r="S130" s="58"/>
      <c r="T130" s="58"/>
      <c r="U130" s="58"/>
      <c r="V130" s="58"/>
    </row>
    <row r="131" spans="1:22" x14ac:dyDescent="0.25">
      <c r="A131" s="82">
        <v>2111</v>
      </c>
      <c r="B131" s="82" t="s">
        <v>231</v>
      </c>
      <c r="C131" s="46">
        <v>1000</v>
      </c>
      <c r="D131" s="46">
        <v>0</v>
      </c>
      <c r="E131" s="46">
        <v>1000</v>
      </c>
      <c r="F131" s="46">
        <v>0</v>
      </c>
      <c r="G131" s="46">
        <v>1000</v>
      </c>
      <c r="H131" s="46">
        <v>0</v>
      </c>
      <c r="I131" s="46">
        <v>1000</v>
      </c>
      <c r="J131" s="46">
        <v>0</v>
      </c>
      <c r="K131" s="46">
        <v>1000</v>
      </c>
      <c r="L131" s="46">
        <v>0</v>
      </c>
      <c r="M131" s="46">
        <v>1800</v>
      </c>
      <c r="N131" s="46">
        <v>0</v>
      </c>
      <c r="O131" s="46">
        <f t="shared" si="4"/>
        <v>6800</v>
      </c>
      <c r="P131" s="58"/>
      <c r="Q131" s="58"/>
      <c r="R131" s="58"/>
      <c r="S131" s="58"/>
      <c r="T131" s="58"/>
      <c r="U131" s="58"/>
      <c r="V131" s="58"/>
    </row>
    <row r="132" spans="1:22" x14ac:dyDescent="0.25">
      <c r="A132" s="82">
        <v>2911</v>
      </c>
      <c r="B132" s="82" t="s">
        <v>243</v>
      </c>
      <c r="C132" s="84">
        <v>2700</v>
      </c>
      <c r="D132" s="84">
        <v>2500</v>
      </c>
      <c r="E132" s="84">
        <v>600</v>
      </c>
      <c r="F132" s="84">
        <v>2400</v>
      </c>
      <c r="G132" s="84">
        <v>2400</v>
      </c>
      <c r="H132" s="84">
        <v>2400</v>
      </c>
      <c r="I132" s="84">
        <v>0</v>
      </c>
      <c r="J132" s="84">
        <v>0</v>
      </c>
      <c r="K132" s="84">
        <v>0</v>
      </c>
      <c r="L132" s="84">
        <v>2400</v>
      </c>
      <c r="M132" s="84">
        <v>0</v>
      </c>
      <c r="N132" s="84">
        <v>0</v>
      </c>
      <c r="O132" s="84">
        <f t="shared" si="4"/>
        <v>15400</v>
      </c>
      <c r="P132" s="58"/>
      <c r="Q132" s="58"/>
      <c r="R132" s="58"/>
      <c r="S132" s="58"/>
      <c r="T132" s="58"/>
      <c r="U132" s="58"/>
      <c r="V132" s="58"/>
    </row>
    <row r="133" spans="1:22" x14ac:dyDescent="0.25">
      <c r="A133" s="82">
        <v>3142</v>
      </c>
      <c r="B133" s="82" t="s">
        <v>244</v>
      </c>
      <c r="C133" s="84">
        <v>1000</v>
      </c>
      <c r="D133" s="84">
        <v>1000</v>
      </c>
      <c r="E133" s="84">
        <v>1000</v>
      </c>
      <c r="F133" s="84">
        <v>1000</v>
      </c>
      <c r="G133" s="84">
        <v>1000</v>
      </c>
      <c r="H133" s="84">
        <v>1000</v>
      </c>
      <c r="I133" s="84">
        <v>1000</v>
      </c>
      <c r="J133" s="84">
        <v>1000</v>
      </c>
      <c r="K133" s="84">
        <v>1000</v>
      </c>
      <c r="L133" s="84">
        <v>1000</v>
      </c>
      <c r="M133" s="84">
        <v>1000</v>
      </c>
      <c r="N133" s="84">
        <v>1000</v>
      </c>
      <c r="O133" s="84">
        <f t="shared" si="4"/>
        <v>12000</v>
      </c>
      <c r="P133" s="58"/>
      <c r="Q133" s="58"/>
      <c r="R133" s="58"/>
      <c r="S133" s="58"/>
      <c r="T133" s="58"/>
      <c r="U133" s="58"/>
      <c r="V133" s="58"/>
    </row>
    <row r="134" spans="1:22" x14ac:dyDescent="0.25">
      <c r="A134" s="82">
        <v>3272</v>
      </c>
      <c r="B134" s="82" t="s">
        <v>300</v>
      </c>
      <c r="C134" s="84">
        <v>0</v>
      </c>
      <c r="D134" s="84">
        <v>1500</v>
      </c>
      <c r="E134" s="84">
        <v>1900</v>
      </c>
      <c r="F134" s="84">
        <v>0</v>
      </c>
      <c r="G134" s="84">
        <v>0</v>
      </c>
      <c r="H134" s="84">
        <v>0</v>
      </c>
      <c r="I134" s="84">
        <v>0</v>
      </c>
      <c r="J134" s="84">
        <v>0</v>
      </c>
      <c r="K134" s="84">
        <v>0</v>
      </c>
      <c r="L134" s="84">
        <v>0</v>
      </c>
      <c r="M134" s="84">
        <v>0</v>
      </c>
      <c r="N134" s="84">
        <v>0</v>
      </c>
      <c r="O134" s="84">
        <f t="shared" si="4"/>
        <v>3400</v>
      </c>
      <c r="P134" s="58"/>
      <c r="Q134" s="58"/>
      <c r="R134" s="58"/>
      <c r="S134" s="58"/>
      <c r="T134" s="58"/>
      <c r="U134" s="58"/>
      <c r="V134" s="58"/>
    </row>
    <row r="135" spans="1:22" x14ac:dyDescent="0.25">
      <c r="A135" s="82">
        <v>3341</v>
      </c>
      <c r="B135" s="82" t="s">
        <v>252</v>
      </c>
      <c r="C135" s="84">
        <v>0</v>
      </c>
      <c r="D135" s="84">
        <v>0</v>
      </c>
      <c r="E135" s="84">
        <v>0</v>
      </c>
      <c r="F135" s="84">
        <v>0</v>
      </c>
      <c r="G135" s="84">
        <v>0</v>
      </c>
      <c r="H135" s="84">
        <v>0</v>
      </c>
      <c r="I135" s="84">
        <v>0</v>
      </c>
      <c r="J135" s="84">
        <v>12600</v>
      </c>
      <c r="K135" s="84">
        <v>0</v>
      </c>
      <c r="L135" s="84">
        <v>0</v>
      </c>
      <c r="M135" s="84">
        <v>0</v>
      </c>
      <c r="N135" s="84">
        <v>0</v>
      </c>
      <c r="O135" s="84">
        <f t="shared" si="4"/>
        <v>12600</v>
      </c>
      <c r="P135" s="58"/>
      <c r="Q135" s="58"/>
      <c r="R135" s="58"/>
      <c r="S135" s="58"/>
      <c r="T135" s="58"/>
      <c r="U135" s="58"/>
      <c r="V135" s="58"/>
    </row>
    <row r="136" spans="1:22" x14ac:dyDescent="0.25">
      <c r="A136" s="82">
        <v>3511</v>
      </c>
      <c r="B136" s="63" t="s">
        <v>261</v>
      </c>
      <c r="C136" s="84">
        <v>0</v>
      </c>
      <c r="D136" s="84">
        <v>1200</v>
      </c>
      <c r="E136" s="84">
        <v>16500</v>
      </c>
      <c r="F136" s="84">
        <v>1200</v>
      </c>
      <c r="G136" s="84">
        <v>1200</v>
      </c>
      <c r="H136" s="84">
        <v>1200</v>
      </c>
      <c r="I136" s="84">
        <v>0</v>
      </c>
      <c r="J136" s="84">
        <v>0</v>
      </c>
      <c r="K136" s="84">
        <v>0</v>
      </c>
      <c r="L136" s="84">
        <v>0</v>
      </c>
      <c r="M136" s="84">
        <v>0</v>
      </c>
      <c r="N136" s="84">
        <v>0</v>
      </c>
      <c r="O136" s="84">
        <f t="shared" si="4"/>
        <v>21300</v>
      </c>
      <c r="P136" s="58"/>
      <c r="Q136" s="58"/>
      <c r="R136" s="58"/>
      <c r="S136" s="58"/>
      <c r="T136" s="58"/>
      <c r="U136" s="58"/>
      <c r="V136" s="58"/>
    </row>
    <row r="137" spans="1:22" x14ac:dyDescent="0.25">
      <c r="A137" s="82">
        <v>3534</v>
      </c>
      <c r="B137" s="82" t="s">
        <v>265</v>
      </c>
      <c r="C137" s="84">
        <v>0</v>
      </c>
      <c r="D137" s="84">
        <v>2000</v>
      </c>
      <c r="E137" s="84">
        <v>0</v>
      </c>
      <c r="F137" s="84">
        <v>0</v>
      </c>
      <c r="G137" s="84">
        <v>0</v>
      </c>
      <c r="H137" s="84">
        <v>0</v>
      </c>
      <c r="I137" s="84">
        <v>2000</v>
      </c>
      <c r="J137" s="84">
        <v>0</v>
      </c>
      <c r="K137" s="84">
        <v>0</v>
      </c>
      <c r="L137" s="84">
        <v>0</v>
      </c>
      <c r="M137" s="84">
        <v>0</v>
      </c>
      <c r="N137" s="84">
        <v>0</v>
      </c>
      <c r="O137" s="84">
        <f t="shared" si="4"/>
        <v>4000</v>
      </c>
      <c r="P137" s="58"/>
      <c r="Q137" s="58"/>
      <c r="R137" s="58"/>
      <c r="S137" s="58"/>
      <c r="T137" s="58"/>
      <c r="U137" s="58"/>
      <c r="V137" s="58"/>
    </row>
    <row r="138" spans="1:22" x14ac:dyDescent="0.25">
      <c r="A138" s="82">
        <v>3582</v>
      </c>
      <c r="B138" s="82" t="s">
        <v>266</v>
      </c>
      <c r="C138" s="84">
        <v>300</v>
      </c>
      <c r="D138" s="84">
        <v>300</v>
      </c>
      <c r="E138" s="84">
        <v>300</v>
      </c>
      <c r="F138" s="84">
        <v>300</v>
      </c>
      <c r="G138" s="84">
        <v>300</v>
      </c>
      <c r="H138" s="84">
        <v>300</v>
      </c>
      <c r="I138" s="84">
        <v>300</v>
      </c>
      <c r="J138" s="84">
        <v>300</v>
      </c>
      <c r="K138" s="84">
        <v>300</v>
      </c>
      <c r="L138" s="84">
        <v>300</v>
      </c>
      <c r="M138" s="84">
        <v>300</v>
      </c>
      <c r="N138" s="84">
        <v>300</v>
      </c>
      <c r="O138" s="84">
        <f t="shared" si="4"/>
        <v>3600</v>
      </c>
      <c r="P138" s="58"/>
      <c r="Q138" s="58"/>
      <c r="R138" s="58"/>
      <c r="S138" s="58"/>
      <c r="T138" s="58"/>
      <c r="U138" s="58"/>
      <c r="V138" s="58"/>
    </row>
    <row r="139" spans="1:22" x14ac:dyDescent="0.25">
      <c r="A139" s="82">
        <v>3791</v>
      </c>
      <c r="B139" s="82" t="s">
        <v>267</v>
      </c>
      <c r="C139" s="84">
        <v>1000</v>
      </c>
      <c r="D139" s="84">
        <v>0</v>
      </c>
      <c r="E139" s="84">
        <v>1000</v>
      </c>
      <c r="F139" s="84">
        <v>0</v>
      </c>
      <c r="G139" s="84">
        <v>1000</v>
      </c>
      <c r="H139" s="84">
        <v>0</v>
      </c>
      <c r="I139" s="84">
        <v>1000</v>
      </c>
      <c r="J139" s="84">
        <v>0</v>
      </c>
      <c r="K139" s="84">
        <v>15000</v>
      </c>
      <c r="L139" s="84">
        <v>0</v>
      </c>
      <c r="M139" s="84">
        <v>1000</v>
      </c>
      <c r="N139" s="84">
        <v>0</v>
      </c>
      <c r="O139" s="84">
        <f t="shared" si="4"/>
        <v>20000</v>
      </c>
      <c r="P139" s="58"/>
      <c r="Q139" s="58"/>
      <c r="R139" s="58"/>
      <c r="S139" s="58"/>
      <c r="T139" s="58"/>
      <c r="U139" s="58"/>
      <c r="V139" s="58"/>
    </row>
    <row r="140" spans="1:22" x14ac:dyDescent="0.25">
      <c r="A140" s="82">
        <v>3841</v>
      </c>
      <c r="B140" s="82" t="s">
        <v>301</v>
      </c>
      <c r="C140" s="84">
        <v>0</v>
      </c>
      <c r="D140" s="84">
        <v>6000</v>
      </c>
      <c r="E140" s="84">
        <v>0</v>
      </c>
      <c r="F140" s="84">
        <v>0</v>
      </c>
      <c r="G140" s="84">
        <v>0</v>
      </c>
      <c r="H140" s="84">
        <v>0</v>
      </c>
      <c r="I140" s="84">
        <v>0</v>
      </c>
      <c r="J140" s="84">
        <v>0</v>
      </c>
      <c r="K140" s="84">
        <v>0</v>
      </c>
      <c r="L140" s="84">
        <v>0</v>
      </c>
      <c r="M140" s="84">
        <v>0</v>
      </c>
      <c r="N140" s="84">
        <v>0</v>
      </c>
      <c r="O140" s="84">
        <f t="shared" si="4"/>
        <v>6000</v>
      </c>
      <c r="P140" s="58"/>
      <c r="Q140" s="58"/>
      <c r="R140" s="58"/>
      <c r="S140" s="58"/>
      <c r="T140" s="58"/>
      <c r="U140" s="58"/>
      <c r="V140" s="58"/>
    </row>
    <row r="141" spans="1:22" x14ac:dyDescent="0.25">
      <c r="A141" s="82">
        <v>3856</v>
      </c>
      <c r="B141" s="82" t="s">
        <v>270</v>
      </c>
      <c r="C141" s="84">
        <v>0</v>
      </c>
      <c r="D141" s="84">
        <v>2000</v>
      </c>
      <c r="E141" s="84">
        <v>0</v>
      </c>
      <c r="F141" s="84">
        <v>0</v>
      </c>
      <c r="G141" s="84">
        <v>0</v>
      </c>
      <c r="H141" s="84">
        <v>0</v>
      </c>
      <c r="I141" s="84">
        <v>0</v>
      </c>
      <c r="J141" s="84">
        <v>0</v>
      </c>
      <c r="K141" s="84">
        <v>0</v>
      </c>
      <c r="L141" s="84">
        <v>500</v>
      </c>
      <c r="M141" s="84">
        <v>0</v>
      </c>
      <c r="N141" s="84">
        <v>0</v>
      </c>
      <c r="O141" s="84">
        <f t="shared" si="4"/>
        <v>2500</v>
      </c>
      <c r="P141" s="58"/>
      <c r="Q141" s="58"/>
      <c r="R141" s="58"/>
      <c r="S141" s="58"/>
      <c r="T141" s="58"/>
      <c r="U141" s="58"/>
      <c r="V141" s="58"/>
    </row>
    <row r="142" spans="1:22" x14ac:dyDescent="0.25">
      <c r="A142" s="82">
        <v>3857</v>
      </c>
      <c r="B142" s="82" t="s">
        <v>271</v>
      </c>
      <c r="C142" s="84">
        <v>0</v>
      </c>
      <c r="D142" s="84">
        <v>0</v>
      </c>
      <c r="E142" s="84">
        <v>0</v>
      </c>
      <c r="F142" s="84">
        <v>0</v>
      </c>
      <c r="G142" s="84">
        <v>0</v>
      </c>
      <c r="H142" s="84">
        <v>0</v>
      </c>
      <c r="I142" s="84">
        <v>1500</v>
      </c>
      <c r="J142" s="84">
        <v>0</v>
      </c>
      <c r="K142" s="84">
        <v>500</v>
      </c>
      <c r="L142" s="84">
        <v>0</v>
      </c>
      <c r="M142" s="84">
        <v>500</v>
      </c>
      <c r="N142" s="84">
        <v>0</v>
      </c>
      <c r="O142" s="84">
        <f t="shared" si="4"/>
        <v>2500</v>
      </c>
      <c r="P142" s="58"/>
      <c r="Q142" s="58"/>
      <c r="R142" s="58"/>
      <c r="S142" s="58"/>
      <c r="T142" s="58"/>
      <c r="U142" s="58"/>
      <c r="V142" s="58"/>
    </row>
    <row r="143" spans="1:22" x14ac:dyDescent="0.25">
      <c r="A143" s="82">
        <v>3858</v>
      </c>
      <c r="B143" s="82" t="s">
        <v>272</v>
      </c>
      <c r="C143" s="84">
        <v>0</v>
      </c>
      <c r="D143" s="84">
        <v>100</v>
      </c>
      <c r="E143" s="84">
        <v>0</v>
      </c>
      <c r="F143" s="84">
        <v>100</v>
      </c>
      <c r="G143" s="84">
        <v>0</v>
      </c>
      <c r="H143" s="84">
        <v>100</v>
      </c>
      <c r="I143" s="84">
        <v>0</v>
      </c>
      <c r="J143" s="84">
        <v>100</v>
      </c>
      <c r="K143" s="84">
        <v>0</v>
      </c>
      <c r="L143" s="84">
        <v>100</v>
      </c>
      <c r="M143" s="84">
        <v>0</v>
      </c>
      <c r="N143" s="84">
        <v>100</v>
      </c>
      <c r="O143" s="84">
        <f t="shared" si="4"/>
        <v>600</v>
      </c>
      <c r="P143" s="58"/>
      <c r="Q143" s="58"/>
      <c r="R143" s="58"/>
      <c r="S143" s="58"/>
      <c r="T143" s="58"/>
      <c r="U143" s="58"/>
      <c r="V143" s="58"/>
    </row>
    <row r="144" spans="1:22" ht="39" x14ac:dyDescent="0.25">
      <c r="A144" s="82" t="s">
        <v>303</v>
      </c>
      <c r="B144" s="82" t="s">
        <v>45</v>
      </c>
      <c r="C144" s="44">
        <f t="shared" ref="C144:O144" si="5">SUM(C112:C143)</f>
        <v>116229.17377499999</v>
      </c>
      <c r="D144" s="44">
        <f t="shared" si="5"/>
        <v>136173.47777499998</v>
      </c>
      <c r="E144" s="44">
        <f t="shared" si="5"/>
        <v>164434.37456875003</v>
      </c>
      <c r="F144" s="44">
        <f t="shared" si="5"/>
        <v>133696.119275</v>
      </c>
      <c r="G144" s="44">
        <f t="shared" si="5"/>
        <v>137147.16206875001</v>
      </c>
      <c r="H144" s="44">
        <f t="shared" si="5"/>
        <v>123754.47777499999</v>
      </c>
      <c r="I144" s="44">
        <f t="shared" si="5"/>
        <v>106194.92427499998</v>
      </c>
      <c r="J144" s="44">
        <f t="shared" si="5"/>
        <v>154492.18506875003</v>
      </c>
      <c r="K144" s="44">
        <f t="shared" si="5"/>
        <v>129609.60510999999</v>
      </c>
      <c r="L144" s="44">
        <f t="shared" si="5"/>
        <v>123054.47777499999</v>
      </c>
      <c r="M144" s="44">
        <f t="shared" si="5"/>
        <v>129109.99766726253</v>
      </c>
      <c r="N144" s="44">
        <f t="shared" si="5"/>
        <v>126896.33787351253</v>
      </c>
      <c r="O144" s="44">
        <f t="shared" si="5"/>
        <v>1580792.3130070253</v>
      </c>
      <c r="P144" s="58"/>
      <c r="Q144" s="58"/>
      <c r="R144" s="58"/>
      <c r="S144" s="58"/>
      <c r="T144" s="58"/>
      <c r="U144" s="58"/>
      <c r="V144" s="58"/>
    </row>
    <row r="145" spans="1:22" x14ac:dyDescent="0.25">
      <c r="A145" s="81"/>
      <c r="C145" s="46"/>
      <c r="D145" s="46"/>
      <c r="E145" s="46"/>
      <c r="J145" s="46"/>
      <c r="K145" s="46"/>
      <c r="L145" s="46"/>
      <c r="M145" s="46"/>
      <c r="N145" s="46"/>
      <c r="O145" s="46"/>
      <c r="P145" s="58"/>
      <c r="Q145" s="58"/>
      <c r="R145" s="58"/>
      <c r="S145" s="58"/>
      <c r="T145" s="58"/>
      <c r="U145" s="58"/>
      <c r="V145" s="58"/>
    </row>
    <row r="146" spans="1:22" x14ac:dyDescent="0.25">
      <c r="A146" s="40">
        <v>400</v>
      </c>
      <c r="B146" s="40" t="s">
        <v>304</v>
      </c>
      <c r="C146" s="47"/>
      <c r="D146" s="47"/>
      <c r="E146" s="47"/>
      <c r="F146" s="81"/>
      <c r="G146" s="81"/>
      <c r="H146" s="81"/>
      <c r="I146" s="81"/>
      <c r="J146" s="46"/>
      <c r="K146" s="46"/>
      <c r="L146" s="46"/>
      <c r="M146" s="46"/>
      <c r="N146" s="46"/>
      <c r="O146" s="46"/>
      <c r="P146" s="58"/>
      <c r="Q146" s="58"/>
      <c r="R146" s="58"/>
      <c r="S146" s="58"/>
      <c r="T146" s="58"/>
      <c r="U146" s="58"/>
      <c r="V146" s="58"/>
    </row>
    <row r="147" spans="1:22" x14ac:dyDescent="0.25">
      <c r="A147" s="82">
        <v>1564</v>
      </c>
      <c r="B147" s="82" t="s">
        <v>307</v>
      </c>
      <c r="C147" s="46">
        <v>0</v>
      </c>
      <c r="D147" s="46">
        <v>8400</v>
      </c>
      <c r="E147" s="46">
        <v>0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8400</v>
      </c>
      <c r="L147" s="46">
        <v>0</v>
      </c>
      <c r="M147" s="46">
        <v>0</v>
      </c>
      <c r="N147" s="46">
        <v>0</v>
      </c>
      <c r="O147" s="46">
        <f t="shared" ref="O147:O180" si="6">SUM(C147:N147)</f>
        <v>16800</v>
      </c>
      <c r="P147" s="58"/>
      <c r="Q147" s="58"/>
      <c r="R147" s="58"/>
      <c r="S147" s="58"/>
      <c r="T147" s="58"/>
      <c r="U147" s="58"/>
      <c r="V147" s="58"/>
    </row>
    <row r="148" spans="1:22" x14ac:dyDescent="0.25">
      <c r="A148" s="82">
        <v>2161</v>
      </c>
      <c r="B148" s="82" t="s">
        <v>232</v>
      </c>
      <c r="C148" s="46">
        <v>16937.9316</v>
      </c>
      <c r="D148" s="46">
        <v>11361.016799999999</v>
      </c>
      <c r="E148" s="46">
        <v>33344.092799999999</v>
      </c>
      <c r="F148" s="46">
        <v>26303.994000000002</v>
      </c>
      <c r="G148" s="46">
        <v>63606.578400000006</v>
      </c>
      <c r="H148" s="46">
        <v>22954.3308</v>
      </c>
      <c r="I148" s="46">
        <v>39820.658400000008</v>
      </c>
      <c r="J148" s="46">
        <v>58961.671200000004</v>
      </c>
      <c r="K148" s="46">
        <v>28005.179220274022</v>
      </c>
      <c r="L148" s="46">
        <v>28295.772683207488</v>
      </c>
      <c r="M148" s="46">
        <v>28376.388780497444</v>
      </c>
      <c r="N148" s="46">
        <v>27214.435156835134</v>
      </c>
      <c r="O148" s="46">
        <f t="shared" si="6"/>
        <v>385182.04984081408</v>
      </c>
      <c r="P148" s="58"/>
      <c r="Q148" s="58"/>
      <c r="R148" s="58"/>
      <c r="S148" s="58"/>
      <c r="T148" s="58"/>
      <c r="U148" s="58"/>
      <c r="V148" s="58"/>
    </row>
    <row r="149" spans="1:22" x14ac:dyDescent="0.25">
      <c r="A149" s="82">
        <v>2213</v>
      </c>
      <c r="B149" s="82" t="s">
        <v>233</v>
      </c>
      <c r="C149" s="46">
        <v>0</v>
      </c>
      <c r="D149" s="46">
        <v>0</v>
      </c>
      <c r="E149" s="46">
        <v>30000</v>
      </c>
      <c r="F149" s="46">
        <v>0</v>
      </c>
      <c r="G149" s="46">
        <v>0</v>
      </c>
      <c r="H149" s="46">
        <v>0</v>
      </c>
      <c r="I149" s="46">
        <v>0</v>
      </c>
      <c r="J149" s="46">
        <v>0</v>
      </c>
      <c r="K149" s="46">
        <v>0</v>
      </c>
      <c r="L149" s="46">
        <v>0</v>
      </c>
      <c r="M149" s="46">
        <v>0</v>
      </c>
      <c r="N149" s="46">
        <v>0</v>
      </c>
      <c r="O149" s="46">
        <f t="shared" si="6"/>
        <v>30000</v>
      </c>
      <c r="P149" s="58"/>
      <c r="Q149" s="58"/>
      <c r="R149" s="58"/>
      <c r="S149" s="58"/>
      <c r="T149" s="58"/>
      <c r="U149" s="58"/>
      <c r="V149" s="58"/>
    </row>
    <row r="150" spans="1:22" x14ac:dyDescent="0.25">
      <c r="A150" s="82">
        <v>2222</v>
      </c>
      <c r="B150" s="82" t="s">
        <v>308</v>
      </c>
      <c r="C150" s="46">
        <v>165000</v>
      </c>
      <c r="D150" s="46">
        <v>165000</v>
      </c>
      <c r="E150" s="46">
        <v>165000</v>
      </c>
      <c r="F150" s="46">
        <v>165000</v>
      </c>
      <c r="G150" s="46">
        <v>165000</v>
      </c>
      <c r="H150" s="46">
        <v>165000</v>
      </c>
      <c r="I150" s="46">
        <v>165000</v>
      </c>
      <c r="J150" s="46">
        <v>165000</v>
      </c>
      <c r="K150" s="46">
        <v>165000</v>
      </c>
      <c r="L150" s="46">
        <v>165000</v>
      </c>
      <c r="M150" s="46">
        <v>165000</v>
      </c>
      <c r="N150" s="46">
        <v>165000</v>
      </c>
      <c r="O150" s="46">
        <f t="shared" si="6"/>
        <v>1980000</v>
      </c>
      <c r="P150" s="58"/>
      <c r="Q150" s="58"/>
      <c r="R150" s="58"/>
      <c r="S150" s="58"/>
      <c r="T150" s="58"/>
      <c r="U150" s="58"/>
      <c r="V150" s="58"/>
    </row>
    <row r="151" spans="1:22" x14ac:dyDescent="0.25">
      <c r="A151" s="82">
        <v>2223</v>
      </c>
      <c r="B151" s="82" t="s">
        <v>309</v>
      </c>
      <c r="C151" s="46">
        <v>65000</v>
      </c>
      <c r="D151" s="46">
        <v>65000</v>
      </c>
      <c r="E151" s="46">
        <v>65000</v>
      </c>
      <c r="F151" s="46">
        <v>65000</v>
      </c>
      <c r="G151" s="46">
        <v>65000</v>
      </c>
      <c r="H151" s="46">
        <v>65000</v>
      </c>
      <c r="I151" s="46">
        <v>65000</v>
      </c>
      <c r="J151" s="46">
        <v>65000</v>
      </c>
      <c r="K151" s="46">
        <v>65000</v>
      </c>
      <c r="L151" s="46">
        <v>65000</v>
      </c>
      <c r="M151" s="46">
        <v>65000</v>
      </c>
      <c r="N151" s="46">
        <v>65000</v>
      </c>
      <c r="O151" s="46">
        <f t="shared" si="6"/>
        <v>780000</v>
      </c>
      <c r="P151" s="58"/>
      <c r="Q151" s="58"/>
      <c r="R151" s="58"/>
      <c r="S151" s="58"/>
      <c r="T151" s="58"/>
      <c r="U151" s="58"/>
      <c r="V151" s="58"/>
    </row>
    <row r="152" spans="1:22" x14ac:dyDescent="0.25">
      <c r="A152" s="82">
        <v>2224</v>
      </c>
      <c r="B152" s="82" t="s">
        <v>310</v>
      </c>
      <c r="C152" s="46">
        <v>160000</v>
      </c>
      <c r="D152" s="46">
        <v>160000</v>
      </c>
      <c r="E152" s="46">
        <v>160000</v>
      </c>
      <c r="F152" s="46">
        <v>160000</v>
      </c>
      <c r="G152" s="46">
        <v>160000</v>
      </c>
      <c r="H152" s="46">
        <v>160000</v>
      </c>
      <c r="I152" s="46">
        <v>160000</v>
      </c>
      <c r="J152" s="46">
        <v>160000</v>
      </c>
      <c r="K152" s="46">
        <v>160000</v>
      </c>
      <c r="L152" s="46">
        <v>160000</v>
      </c>
      <c r="M152" s="46">
        <v>160000</v>
      </c>
      <c r="N152" s="46">
        <v>160000</v>
      </c>
      <c r="O152" s="46">
        <f t="shared" si="6"/>
        <v>1920000</v>
      </c>
      <c r="P152" s="58"/>
      <c r="Q152" s="58"/>
      <c r="R152" s="58"/>
      <c r="S152" s="58"/>
      <c r="T152" s="58"/>
      <c r="U152" s="58"/>
      <c r="V152" s="58"/>
    </row>
    <row r="153" spans="1:22" x14ac:dyDescent="0.25">
      <c r="A153" s="82">
        <v>2225</v>
      </c>
      <c r="B153" s="82" t="s">
        <v>311</v>
      </c>
      <c r="C153" s="46">
        <v>260000</v>
      </c>
      <c r="D153" s="46">
        <v>260000</v>
      </c>
      <c r="E153" s="46">
        <v>260000</v>
      </c>
      <c r="F153" s="46">
        <v>260000</v>
      </c>
      <c r="G153" s="46">
        <v>260000</v>
      </c>
      <c r="H153" s="46">
        <v>260000</v>
      </c>
      <c r="I153" s="46">
        <v>260000</v>
      </c>
      <c r="J153" s="46">
        <v>260000</v>
      </c>
      <c r="K153" s="46">
        <v>260000</v>
      </c>
      <c r="L153" s="46">
        <v>260000</v>
      </c>
      <c r="M153" s="46">
        <v>260000</v>
      </c>
      <c r="N153" s="46">
        <v>260000</v>
      </c>
      <c r="O153" s="46">
        <f t="shared" si="6"/>
        <v>3120000</v>
      </c>
      <c r="P153" s="58"/>
      <c r="Q153" s="58"/>
      <c r="R153" s="58"/>
      <c r="S153" s="58"/>
      <c r="T153" s="58"/>
      <c r="U153" s="58"/>
      <c r="V153" s="58"/>
    </row>
    <row r="154" spans="1:22" x14ac:dyDescent="0.25">
      <c r="A154" s="82">
        <v>2226</v>
      </c>
      <c r="B154" s="82" t="s">
        <v>312</v>
      </c>
      <c r="C154" s="46">
        <v>3500</v>
      </c>
      <c r="D154" s="46">
        <v>3500</v>
      </c>
      <c r="E154" s="46">
        <v>3500</v>
      </c>
      <c r="F154" s="46">
        <v>3500</v>
      </c>
      <c r="G154" s="46">
        <v>3500</v>
      </c>
      <c r="H154" s="46">
        <v>3500</v>
      </c>
      <c r="I154" s="46">
        <v>3500</v>
      </c>
      <c r="J154" s="46">
        <v>3500</v>
      </c>
      <c r="K154" s="46">
        <v>3500</v>
      </c>
      <c r="L154" s="46">
        <v>3500</v>
      </c>
      <c r="M154" s="46">
        <v>3500</v>
      </c>
      <c r="N154" s="46">
        <v>3500</v>
      </c>
      <c r="O154" s="46">
        <f t="shared" si="6"/>
        <v>42000</v>
      </c>
      <c r="P154" s="58"/>
      <c r="Q154" s="58"/>
      <c r="R154" s="58"/>
      <c r="S154" s="58"/>
      <c r="T154" s="58"/>
      <c r="U154" s="58"/>
      <c r="V154" s="58"/>
    </row>
    <row r="155" spans="1:22" x14ac:dyDescent="0.25">
      <c r="A155" s="82">
        <v>2386</v>
      </c>
      <c r="B155" s="82" t="s">
        <v>313</v>
      </c>
      <c r="C155" s="46">
        <v>89076.004499999995</v>
      </c>
      <c r="D155" s="46">
        <v>320117.99400000006</v>
      </c>
      <c r="E155" s="46">
        <v>158949</v>
      </c>
      <c r="F155" s="46">
        <v>137028.43350000001</v>
      </c>
      <c r="G155" s="46">
        <v>165236.46300000002</v>
      </c>
      <c r="H155" s="46">
        <v>149717.80950000003</v>
      </c>
      <c r="I155" s="46">
        <v>190198.51200000002</v>
      </c>
      <c r="J155" s="46">
        <v>324895.97700000001</v>
      </c>
      <c r="K155" s="46">
        <v>187733.8155</v>
      </c>
      <c r="L155" s="46">
        <v>97020</v>
      </c>
      <c r="M155" s="46">
        <v>120303.56100000002</v>
      </c>
      <c r="N155" s="46">
        <v>117521.65950000001</v>
      </c>
      <c r="O155" s="46">
        <f t="shared" si="6"/>
        <v>2057799.2295000001</v>
      </c>
      <c r="P155" s="58"/>
      <c r="Q155" s="58"/>
      <c r="R155" s="58"/>
      <c r="S155" s="58"/>
      <c r="T155" s="58"/>
      <c r="U155" s="58"/>
      <c r="V155" s="58"/>
    </row>
    <row r="156" spans="1:22" x14ac:dyDescent="0.25">
      <c r="A156" s="82">
        <v>2387</v>
      </c>
      <c r="B156" s="82" t="s">
        <v>314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3675</v>
      </c>
      <c r="O156" s="46">
        <f t="shared" si="6"/>
        <v>3675</v>
      </c>
      <c r="P156" s="58"/>
      <c r="Q156" s="58"/>
      <c r="R156" s="58"/>
      <c r="S156" s="58"/>
      <c r="T156" s="58"/>
      <c r="U156" s="58"/>
      <c r="V156" s="58"/>
    </row>
    <row r="157" spans="1:22" x14ac:dyDescent="0.25">
      <c r="A157" s="82">
        <v>2388</v>
      </c>
      <c r="B157" s="82" t="s">
        <v>315</v>
      </c>
      <c r="C157" s="46">
        <v>2500</v>
      </c>
      <c r="D157" s="46">
        <v>2500</v>
      </c>
      <c r="E157" s="46">
        <v>5250</v>
      </c>
      <c r="F157" s="46">
        <v>29142.85</v>
      </c>
      <c r="G157" s="46">
        <v>3675</v>
      </c>
      <c r="H157" s="46">
        <v>6300</v>
      </c>
      <c r="I157" s="46">
        <v>10500</v>
      </c>
      <c r="J157" s="46">
        <v>4725</v>
      </c>
      <c r="K157" s="46">
        <v>3150</v>
      </c>
      <c r="L157" s="46">
        <v>6300</v>
      </c>
      <c r="M157" s="46">
        <v>2500</v>
      </c>
      <c r="N157" s="46">
        <v>3150</v>
      </c>
      <c r="O157" s="46">
        <f t="shared" si="6"/>
        <v>79692.850000000006</v>
      </c>
      <c r="P157" s="58"/>
      <c r="Q157" s="58"/>
      <c r="R157" s="58"/>
      <c r="S157" s="58"/>
      <c r="T157" s="58"/>
      <c r="U157" s="58"/>
      <c r="V157" s="58"/>
    </row>
    <row r="158" spans="1:22" x14ac:dyDescent="0.25">
      <c r="A158" s="82">
        <v>2612</v>
      </c>
      <c r="B158" s="82" t="s">
        <v>316</v>
      </c>
      <c r="C158" s="46">
        <v>41941.285000000003</v>
      </c>
      <c r="D158" s="46">
        <v>33228.742200000001</v>
      </c>
      <c r="E158" s="46">
        <v>39735.531000000003</v>
      </c>
      <c r="F158" s="46">
        <v>50466.843800000002</v>
      </c>
      <c r="G158" s="46">
        <v>43999.921600000001</v>
      </c>
      <c r="H158" s="46">
        <v>42920.269200000002</v>
      </c>
      <c r="I158" s="46">
        <v>38597.324200000003</v>
      </c>
      <c r="J158" s="46">
        <v>55987.461600000002</v>
      </c>
      <c r="K158" s="46">
        <v>40676.503595088259</v>
      </c>
      <c r="L158" s="46">
        <v>38375.923682990833</v>
      </c>
      <c r="M158" s="46">
        <v>39743.895659716422</v>
      </c>
      <c r="N158" s="46">
        <v>25430.178114698665</v>
      </c>
      <c r="O158" s="46">
        <f t="shared" si="6"/>
        <v>491103.87965249416</v>
      </c>
      <c r="P158" s="58"/>
      <c r="Q158" s="58"/>
      <c r="R158" s="58"/>
      <c r="S158" s="58"/>
      <c r="T158" s="58"/>
      <c r="U158" s="58"/>
      <c r="V158" s="58"/>
    </row>
    <row r="159" spans="1:22" x14ac:dyDescent="0.25">
      <c r="A159" s="82">
        <v>2712</v>
      </c>
      <c r="B159" s="82" t="s">
        <v>317</v>
      </c>
      <c r="C159" s="46">
        <v>0</v>
      </c>
      <c r="D159" s="46">
        <v>242000</v>
      </c>
      <c r="E159" s="46">
        <v>235000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4500</v>
      </c>
      <c r="L159" s="46">
        <v>0</v>
      </c>
      <c r="M159" s="46">
        <v>0</v>
      </c>
      <c r="N159" s="46">
        <v>0</v>
      </c>
      <c r="O159" s="46">
        <f t="shared" si="6"/>
        <v>481500</v>
      </c>
      <c r="P159" s="58"/>
      <c r="Q159" s="58"/>
      <c r="R159" s="58"/>
      <c r="S159" s="58"/>
      <c r="T159" s="58"/>
      <c r="U159" s="58"/>
      <c r="V159" s="58"/>
    </row>
    <row r="160" spans="1:22" x14ac:dyDescent="0.25">
      <c r="A160" s="82">
        <v>3111</v>
      </c>
      <c r="B160" s="82" t="s">
        <v>318</v>
      </c>
      <c r="C160" s="46">
        <v>120000</v>
      </c>
      <c r="D160" s="46">
        <v>120000</v>
      </c>
      <c r="E160" s="46">
        <v>120000</v>
      </c>
      <c r="F160" s="46">
        <v>120000</v>
      </c>
      <c r="G160" s="46">
        <v>120000</v>
      </c>
      <c r="H160" s="46">
        <v>120000</v>
      </c>
      <c r="I160" s="46">
        <v>120000</v>
      </c>
      <c r="J160" s="46">
        <v>120000</v>
      </c>
      <c r="K160" s="46">
        <v>120000</v>
      </c>
      <c r="L160" s="46">
        <v>120000</v>
      </c>
      <c r="M160" s="46">
        <v>120000</v>
      </c>
      <c r="N160" s="46">
        <v>120000</v>
      </c>
      <c r="O160" s="46">
        <f t="shared" si="6"/>
        <v>1440000</v>
      </c>
      <c r="P160" s="58"/>
      <c r="Q160" s="58"/>
      <c r="R160" s="58"/>
      <c r="S160" s="58"/>
      <c r="T160" s="58"/>
      <c r="U160" s="58"/>
      <c r="V160" s="58"/>
    </row>
    <row r="161" spans="1:30" x14ac:dyDescent="0.25">
      <c r="A161" s="82">
        <v>3162</v>
      </c>
      <c r="B161" s="82" t="s">
        <v>319</v>
      </c>
      <c r="C161" s="46">
        <v>0</v>
      </c>
      <c r="D161" s="46">
        <v>0</v>
      </c>
      <c r="E161" s="46">
        <v>0</v>
      </c>
      <c r="F161" s="46">
        <v>0</v>
      </c>
      <c r="G161" s="46">
        <v>10000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f t="shared" si="6"/>
        <v>10000</v>
      </c>
      <c r="P161" s="58"/>
      <c r="Q161" s="58"/>
      <c r="R161" s="58"/>
      <c r="S161" s="58"/>
      <c r="T161" s="58"/>
      <c r="U161" s="58"/>
      <c r="V161" s="58"/>
    </row>
    <row r="162" spans="1:30" x14ac:dyDescent="0.25">
      <c r="A162" s="82">
        <v>3261</v>
      </c>
      <c r="B162" s="82" t="s">
        <v>352</v>
      </c>
      <c r="C162" s="46">
        <v>208800</v>
      </c>
      <c r="D162" s="46">
        <v>0</v>
      </c>
      <c r="E162" s="46">
        <v>0</v>
      </c>
      <c r="F162" s="46">
        <v>0</v>
      </c>
      <c r="G162" s="46">
        <v>0</v>
      </c>
      <c r="H162" s="46">
        <v>0</v>
      </c>
      <c r="I162" s="46">
        <v>0</v>
      </c>
      <c r="J162" s="46">
        <v>0</v>
      </c>
      <c r="K162" s="46">
        <v>219240</v>
      </c>
      <c r="L162" s="46">
        <v>109620</v>
      </c>
      <c r="M162" s="46">
        <v>109620</v>
      </c>
      <c r="N162" s="46">
        <v>109620</v>
      </c>
      <c r="O162" s="46">
        <f t="shared" si="6"/>
        <v>756900</v>
      </c>
      <c r="P162" s="58"/>
      <c r="Q162" s="58"/>
      <c r="R162" s="58"/>
      <c r="S162" s="58"/>
      <c r="T162" s="58"/>
      <c r="U162" s="58"/>
      <c r="V162" s="58"/>
    </row>
    <row r="163" spans="1:30" x14ac:dyDescent="0.25">
      <c r="A163" s="82">
        <v>3273</v>
      </c>
      <c r="B163" s="82" t="s">
        <v>321</v>
      </c>
      <c r="C163" s="46">
        <v>0</v>
      </c>
      <c r="D163" s="46">
        <v>0</v>
      </c>
      <c r="E163" s="46">
        <v>0</v>
      </c>
      <c r="F163" s="46">
        <v>0</v>
      </c>
      <c r="G163" s="46">
        <v>123000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f t="shared" si="6"/>
        <v>123000</v>
      </c>
      <c r="P163" s="58"/>
      <c r="Q163" s="58"/>
      <c r="R163" s="58"/>
      <c r="S163" s="58"/>
      <c r="T163" s="58"/>
      <c r="U163" s="58"/>
      <c r="V163" s="58"/>
    </row>
    <row r="164" spans="1:30" x14ac:dyDescent="0.25">
      <c r="A164" s="82">
        <v>3341</v>
      </c>
      <c r="B164" s="82" t="s">
        <v>252</v>
      </c>
      <c r="C164" s="84">
        <v>2200</v>
      </c>
      <c r="D164" s="84">
        <v>2200</v>
      </c>
      <c r="E164" s="84">
        <v>2200</v>
      </c>
      <c r="F164" s="84">
        <v>2200</v>
      </c>
      <c r="G164" s="84">
        <v>2200</v>
      </c>
      <c r="H164" s="84">
        <v>2200</v>
      </c>
      <c r="I164" s="84">
        <v>2200</v>
      </c>
      <c r="J164" s="84">
        <v>2200</v>
      </c>
      <c r="K164" s="84">
        <v>2200</v>
      </c>
      <c r="L164" s="84">
        <v>2200</v>
      </c>
      <c r="M164" s="84">
        <v>2200</v>
      </c>
      <c r="N164" s="84">
        <v>2200</v>
      </c>
      <c r="O164" s="84">
        <f t="shared" si="6"/>
        <v>26400</v>
      </c>
      <c r="P164" s="58"/>
      <c r="Q164" s="58"/>
      <c r="R164" s="58"/>
      <c r="S164" s="58"/>
      <c r="T164" s="58"/>
      <c r="U164" s="58"/>
      <c r="V164" s="58"/>
    </row>
    <row r="165" spans="1:30" x14ac:dyDescent="0.25">
      <c r="A165" s="82">
        <v>3441</v>
      </c>
      <c r="B165" s="82" t="s">
        <v>323</v>
      </c>
      <c r="C165" s="46">
        <v>0</v>
      </c>
      <c r="D165" s="46">
        <v>0</v>
      </c>
      <c r="E165" s="46">
        <v>2345.7000000000003</v>
      </c>
      <c r="F165" s="46">
        <v>35148.665999999997</v>
      </c>
      <c r="G165" s="46">
        <v>43014.625500000002</v>
      </c>
      <c r="H165" s="46">
        <v>14429.373000000001</v>
      </c>
      <c r="I165" s="46">
        <v>0</v>
      </c>
      <c r="J165" s="46">
        <v>176547.82950000002</v>
      </c>
      <c r="K165" s="46">
        <v>9308.8705436918062</v>
      </c>
      <c r="L165" s="46">
        <v>0</v>
      </c>
      <c r="M165" s="46">
        <v>37213.438539545903</v>
      </c>
      <c r="N165" s="46">
        <v>0</v>
      </c>
      <c r="O165" s="46">
        <f t="shared" si="6"/>
        <v>318008.50308323774</v>
      </c>
      <c r="P165" s="58"/>
      <c r="Q165" s="58"/>
      <c r="R165" s="58"/>
      <c r="S165" s="58"/>
      <c r="T165" s="58"/>
      <c r="U165" s="58"/>
      <c r="V165" s="58"/>
    </row>
    <row r="166" spans="1:30" x14ac:dyDescent="0.25">
      <c r="A166" s="82">
        <v>3511</v>
      </c>
      <c r="B166" s="64" t="s">
        <v>261</v>
      </c>
      <c r="C166" s="46">
        <v>55000</v>
      </c>
      <c r="D166" s="46">
        <v>55000</v>
      </c>
      <c r="E166" s="46">
        <v>55000</v>
      </c>
      <c r="F166" s="46">
        <v>55000</v>
      </c>
      <c r="G166" s="46">
        <v>55000</v>
      </c>
      <c r="H166" s="46">
        <v>55000</v>
      </c>
      <c r="I166" s="46">
        <v>55000</v>
      </c>
      <c r="J166" s="46">
        <v>55000</v>
      </c>
      <c r="K166" s="46">
        <v>55000</v>
      </c>
      <c r="L166" s="46">
        <v>55000</v>
      </c>
      <c r="M166" s="46">
        <v>55000</v>
      </c>
      <c r="N166" s="46">
        <v>55000</v>
      </c>
      <c r="O166" s="46">
        <f t="shared" si="6"/>
        <v>660000</v>
      </c>
      <c r="P166" s="58"/>
      <c r="Q166" s="58"/>
      <c r="R166" s="58"/>
      <c r="S166" s="58"/>
      <c r="T166" s="58"/>
      <c r="U166" s="58"/>
      <c r="V166" s="58"/>
    </row>
    <row r="167" spans="1:30" x14ac:dyDescent="0.25">
      <c r="A167" s="82">
        <v>3514</v>
      </c>
      <c r="B167" s="82" t="s">
        <v>324</v>
      </c>
      <c r="C167" s="46">
        <v>35000</v>
      </c>
      <c r="D167" s="46">
        <v>35000</v>
      </c>
      <c r="E167" s="46">
        <v>35000</v>
      </c>
      <c r="F167" s="46">
        <v>35000</v>
      </c>
      <c r="G167" s="46">
        <v>35000</v>
      </c>
      <c r="H167" s="46">
        <v>35000</v>
      </c>
      <c r="I167" s="46">
        <v>35000</v>
      </c>
      <c r="J167" s="46">
        <v>35000</v>
      </c>
      <c r="K167" s="46">
        <v>35000</v>
      </c>
      <c r="L167" s="46">
        <v>35000</v>
      </c>
      <c r="M167" s="46">
        <v>35000</v>
      </c>
      <c r="N167" s="46">
        <v>35000</v>
      </c>
      <c r="O167" s="46">
        <f t="shared" si="6"/>
        <v>420000</v>
      </c>
      <c r="P167" s="58"/>
      <c r="Q167" s="58"/>
      <c r="R167" s="58"/>
      <c r="S167" s="58"/>
      <c r="T167" s="58"/>
      <c r="U167" s="58"/>
      <c r="V167" s="58"/>
    </row>
    <row r="168" spans="1:30" x14ac:dyDescent="0.25">
      <c r="A168" s="82">
        <v>3551</v>
      </c>
      <c r="B168" s="82" t="s">
        <v>325</v>
      </c>
      <c r="C168" s="46">
        <v>25000</v>
      </c>
      <c r="D168" s="46">
        <v>25000</v>
      </c>
      <c r="E168" s="46">
        <v>25000</v>
      </c>
      <c r="F168" s="46">
        <v>25000</v>
      </c>
      <c r="G168" s="46">
        <v>25000</v>
      </c>
      <c r="H168" s="46">
        <v>25000</v>
      </c>
      <c r="I168" s="46">
        <v>25000</v>
      </c>
      <c r="J168" s="46">
        <v>25000</v>
      </c>
      <c r="K168" s="46">
        <v>25000</v>
      </c>
      <c r="L168" s="46">
        <v>25000</v>
      </c>
      <c r="M168" s="46">
        <v>25000</v>
      </c>
      <c r="N168" s="46">
        <v>25000</v>
      </c>
      <c r="O168" s="46">
        <f t="shared" si="6"/>
        <v>300000</v>
      </c>
      <c r="P168" s="58"/>
      <c r="Q168" s="58"/>
      <c r="R168" s="58"/>
      <c r="S168" s="58"/>
      <c r="T168" s="58"/>
      <c r="U168" s="58"/>
      <c r="V168" s="58"/>
    </row>
    <row r="169" spans="1:30" x14ac:dyDescent="0.25">
      <c r="A169" s="82">
        <v>3571</v>
      </c>
      <c r="B169" s="82" t="s">
        <v>287</v>
      </c>
      <c r="C169" s="46">
        <v>20000</v>
      </c>
      <c r="D169" s="46">
        <v>20000</v>
      </c>
      <c r="E169" s="46">
        <v>20000</v>
      </c>
      <c r="F169" s="46">
        <v>20000</v>
      </c>
      <c r="G169" s="46">
        <v>20000</v>
      </c>
      <c r="H169" s="46">
        <v>20000</v>
      </c>
      <c r="I169" s="46">
        <v>20000</v>
      </c>
      <c r="J169" s="46">
        <v>20000</v>
      </c>
      <c r="K169" s="46">
        <v>20000</v>
      </c>
      <c r="L169" s="46">
        <v>20000</v>
      </c>
      <c r="M169" s="46">
        <v>20000</v>
      </c>
      <c r="N169" s="46">
        <v>20000</v>
      </c>
      <c r="O169" s="46">
        <f t="shared" si="6"/>
        <v>240000</v>
      </c>
      <c r="P169" s="58"/>
      <c r="Q169" s="79"/>
      <c r="R169" s="39"/>
      <c r="S169" s="39"/>
      <c r="T169" s="39"/>
      <c r="U169" s="39"/>
      <c r="V169" s="39"/>
    </row>
    <row r="170" spans="1:30" x14ac:dyDescent="0.25">
      <c r="A170" s="82">
        <v>3622</v>
      </c>
      <c r="B170" s="82" t="s">
        <v>326</v>
      </c>
      <c r="C170" s="46">
        <v>19435.813913043479</v>
      </c>
      <c r="D170" s="46">
        <v>6079.7860869565238</v>
      </c>
      <c r="E170" s="46">
        <v>70962.100000000006</v>
      </c>
      <c r="F170" s="46">
        <v>20880.850434782613</v>
      </c>
      <c r="G170" s="46">
        <v>43209.033043478274</v>
      </c>
      <c r="H170" s="46">
        <v>24608.386956521743</v>
      </c>
      <c r="I170" s="46">
        <v>18448.750434782614</v>
      </c>
      <c r="J170" s="46">
        <v>64409.926086956533</v>
      </c>
      <c r="K170" s="46">
        <v>89285.41217391305</v>
      </c>
      <c r="L170" s="46">
        <v>38667.391304347831</v>
      </c>
      <c r="M170" s="46">
        <v>16571.739130434788</v>
      </c>
      <c r="N170" s="46">
        <v>16571.739130434788</v>
      </c>
      <c r="O170" s="46">
        <f t="shared" si="6"/>
        <v>429130.92869565228</v>
      </c>
      <c r="P170" s="58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</row>
    <row r="171" spans="1:30" x14ac:dyDescent="0.25">
      <c r="A171" s="82">
        <v>3623</v>
      </c>
      <c r="B171" s="82" t="s">
        <v>327</v>
      </c>
      <c r="C171" s="46">
        <v>38260.869565217399</v>
      </c>
      <c r="D171" s="46">
        <v>38260.869565217399</v>
      </c>
      <c r="E171" s="46">
        <v>178970.57391304351</v>
      </c>
      <c r="F171" s="46">
        <v>178970.57391304351</v>
      </c>
      <c r="G171" s="46">
        <v>178970.57391304351</v>
      </c>
      <c r="H171" s="46">
        <v>178970.57391304351</v>
      </c>
      <c r="I171" s="46">
        <v>178970.57391304351</v>
      </c>
      <c r="J171" s="46">
        <v>178970.57391304351</v>
      </c>
      <c r="K171" s="46">
        <v>178970.57391304351</v>
      </c>
      <c r="L171" s="46">
        <v>178970.57391304351</v>
      </c>
      <c r="M171" s="46">
        <v>178970.57391304351</v>
      </c>
      <c r="N171" s="46">
        <v>178970.57391304351</v>
      </c>
      <c r="O171" s="46">
        <f t="shared" si="6"/>
        <v>1866227.4782608701</v>
      </c>
      <c r="P171" s="58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</row>
    <row r="172" spans="1:30" s="77" customFormat="1" ht="26.25" x14ac:dyDescent="0.25">
      <c r="A172" s="85">
        <v>3624</v>
      </c>
      <c r="B172" s="85" t="s">
        <v>384</v>
      </c>
      <c r="C172" s="48">
        <v>111693.75</v>
      </c>
      <c r="D172" s="48">
        <v>111693.75</v>
      </c>
      <c r="E172" s="48">
        <v>111693.75</v>
      </c>
      <c r="F172" s="48">
        <v>111693.75</v>
      </c>
      <c r="G172" s="84">
        <v>0</v>
      </c>
      <c r="H172" s="84">
        <v>0</v>
      </c>
      <c r="I172" s="84">
        <v>0</v>
      </c>
      <c r="J172" s="84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f t="shared" si="6"/>
        <v>446775</v>
      </c>
      <c r="P172" s="76"/>
      <c r="Q172" s="76"/>
      <c r="R172" s="76"/>
      <c r="S172" s="76"/>
      <c r="T172" s="76"/>
      <c r="U172" s="76"/>
      <c r="V172" s="76"/>
    </row>
    <row r="173" spans="1:30" x14ac:dyDescent="0.25">
      <c r="A173" s="82">
        <v>3625</v>
      </c>
      <c r="B173" s="82" t="s">
        <v>361</v>
      </c>
      <c r="C173" s="46">
        <v>15000</v>
      </c>
      <c r="D173" s="46">
        <v>23000</v>
      </c>
      <c r="E173" s="46">
        <v>4000</v>
      </c>
      <c r="F173" s="46">
        <v>3675</v>
      </c>
      <c r="G173" s="46">
        <v>4000</v>
      </c>
      <c r="H173" s="46">
        <v>2877.52</v>
      </c>
      <c r="I173" s="46">
        <v>3675</v>
      </c>
      <c r="J173" s="46">
        <v>2205</v>
      </c>
      <c r="K173" s="46">
        <v>3675</v>
      </c>
      <c r="L173" s="46">
        <v>2205</v>
      </c>
      <c r="M173" s="46">
        <v>2186.1999999999998</v>
      </c>
      <c r="N173" s="46">
        <v>1205</v>
      </c>
      <c r="O173" s="46">
        <f t="shared" si="6"/>
        <v>67703.72</v>
      </c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46"/>
    </row>
    <row r="174" spans="1:30" x14ac:dyDescent="0.25">
      <c r="A174" s="82">
        <v>3814</v>
      </c>
      <c r="B174" s="82" t="s">
        <v>330</v>
      </c>
      <c r="C174" s="46">
        <v>8090.85</v>
      </c>
      <c r="D174" s="46">
        <v>40311.94</v>
      </c>
      <c r="E174" s="46">
        <v>105000</v>
      </c>
      <c r="F174" s="46">
        <v>5882.94</v>
      </c>
      <c r="G174" s="46">
        <v>15909.95</v>
      </c>
      <c r="H174" s="46">
        <v>34605.61</v>
      </c>
      <c r="I174" s="46">
        <v>34728.75</v>
      </c>
      <c r="J174" s="46">
        <v>34728.75</v>
      </c>
      <c r="K174" s="46">
        <v>49889.18</v>
      </c>
      <c r="L174" s="46">
        <v>69457.5</v>
      </c>
      <c r="M174" s="46">
        <v>69457.5</v>
      </c>
      <c r="N174" s="46">
        <v>181912.5</v>
      </c>
      <c r="O174" s="46">
        <f t="shared" si="6"/>
        <v>649975.47</v>
      </c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46"/>
      <c r="AD174" s="46"/>
    </row>
    <row r="175" spans="1:30" x14ac:dyDescent="0.25">
      <c r="A175" s="82">
        <v>3815</v>
      </c>
      <c r="B175" s="82" t="s">
        <v>331</v>
      </c>
      <c r="C175" s="46">
        <v>2139.9899999999998</v>
      </c>
      <c r="D175" s="46">
        <v>2264.19</v>
      </c>
      <c r="E175" s="46">
        <v>4395.93</v>
      </c>
      <c r="F175" s="46">
        <v>3445.31</v>
      </c>
      <c r="G175" s="46">
        <v>2313.9899999999998</v>
      </c>
      <c r="H175" s="46">
        <v>2313.9899999999998</v>
      </c>
      <c r="I175" s="46">
        <v>2724.49</v>
      </c>
      <c r="J175" s="46">
        <v>4410</v>
      </c>
      <c r="K175" s="46">
        <v>4410</v>
      </c>
      <c r="L175" s="46">
        <v>4410</v>
      </c>
      <c r="M175" s="46">
        <v>4410</v>
      </c>
      <c r="N175" s="46">
        <v>4062</v>
      </c>
      <c r="O175" s="46">
        <f t="shared" si="6"/>
        <v>41299.89</v>
      </c>
      <c r="P175" s="58"/>
      <c r="Q175" s="58"/>
      <c r="R175" s="58"/>
      <c r="S175" s="58"/>
      <c r="T175" s="58"/>
      <c r="U175" s="58"/>
      <c r="V175" s="58"/>
    </row>
    <row r="176" spans="1:30" x14ac:dyDescent="0.25">
      <c r="A176" s="82">
        <v>3923</v>
      </c>
      <c r="B176" s="82" t="s">
        <v>372</v>
      </c>
      <c r="C176" s="46">
        <v>0</v>
      </c>
      <c r="D176" s="46">
        <v>2961</v>
      </c>
      <c r="E176" s="46">
        <v>7752.1</v>
      </c>
      <c r="F176" s="46">
        <v>0</v>
      </c>
      <c r="G176" s="46">
        <v>0</v>
      </c>
      <c r="H176" s="46">
        <v>0</v>
      </c>
      <c r="I176" s="46">
        <v>0</v>
      </c>
      <c r="J176" s="46">
        <v>3480.75</v>
      </c>
      <c r="K176" s="46">
        <v>0</v>
      </c>
      <c r="L176" s="46">
        <v>0</v>
      </c>
      <c r="M176" s="46">
        <v>0</v>
      </c>
      <c r="N176" s="46">
        <v>0</v>
      </c>
      <c r="O176" s="46">
        <f t="shared" si="6"/>
        <v>14193.85</v>
      </c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46"/>
    </row>
    <row r="177" spans="1:30" x14ac:dyDescent="0.25">
      <c r="A177" s="82">
        <v>3924</v>
      </c>
      <c r="B177" s="82" t="s">
        <v>335</v>
      </c>
      <c r="C177" s="46">
        <v>0</v>
      </c>
      <c r="D177" s="46">
        <v>0</v>
      </c>
      <c r="E177" s="46">
        <v>0</v>
      </c>
      <c r="F177" s="46">
        <v>0</v>
      </c>
      <c r="G177" s="46">
        <v>12000</v>
      </c>
      <c r="H177" s="46">
        <v>0</v>
      </c>
      <c r="I177" s="46">
        <v>0</v>
      </c>
      <c r="J177" s="46">
        <v>0</v>
      </c>
      <c r="K177" s="46">
        <v>0</v>
      </c>
      <c r="L177" s="46">
        <v>0</v>
      </c>
      <c r="M177" s="46">
        <v>0</v>
      </c>
      <c r="N177" s="46">
        <v>0</v>
      </c>
      <c r="O177" s="46">
        <f t="shared" si="6"/>
        <v>12000</v>
      </c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46"/>
      <c r="AD177" s="46"/>
    </row>
    <row r="178" spans="1:30" x14ac:dyDescent="0.25">
      <c r="A178" s="82">
        <v>3981</v>
      </c>
      <c r="B178" s="82" t="s">
        <v>336</v>
      </c>
      <c r="C178" s="46">
        <v>58204.65</v>
      </c>
      <c r="D178" s="46">
        <v>23404.5</v>
      </c>
      <c r="E178" s="46">
        <v>20198.850000000002</v>
      </c>
      <c r="F178" s="46">
        <v>38108.700000000004</v>
      </c>
      <c r="G178" s="46">
        <v>32312.7</v>
      </c>
      <c r="H178" s="46">
        <v>25298.7</v>
      </c>
      <c r="I178" s="46">
        <v>27489</v>
      </c>
      <c r="J178" s="46">
        <v>39743.885999999999</v>
      </c>
      <c r="K178" s="46">
        <v>27616.522500000003</v>
      </c>
      <c r="L178" s="46">
        <v>32726.820044282769</v>
      </c>
      <c r="M178" s="46">
        <v>26913.99321901127</v>
      </c>
      <c r="N178" s="46">
        <v>27616.522500000003</v>
      </c>
      <c r="O178" s="46">
        <f t="shared" si="6"/>
        <v>379634.84426329413</v>
      </c>
      <c r="P178" s="58"/>
      <c r="Q178" s="58"/>
      <c r="R178" s="58"/>
      <c r="S178" s="58"/>
      <c r="T178" s="58"/>
      <c r="U178" s="58"/>
      <c r="V178" s="58"/>
      <c r="AC178" s="46"/>
    </row>
    <row r="179" spans="1:30" x14ac:dyDescent="0.25">
      <c r="A179" s="82">
        <v>3993</v>
      </c>
      <c r="B179" s="82" t="s">
        <v>337</v>
      </c>
      <c r="C179" s="46">
        <v>5018.7188879999985</v>
      </c>
      <c r="D179" s="46">
        <v>5018.7188879999985</v>
      </c>
      <c r="E179" s="46">
        <v>5018.7188879999985</v>
      </c>
      <c r="F179" s="46">
        <v>5018.7188879999985</v>
      </c>
      <c r="G179" s="46">
        <v>5018.7188879999985</v>
      </c>
      <c r="H179" s="46">
        <v>5018.7188879999985</v>
      </c>
      <c r="I179" s="46">
        <v>5018.7188879999985</v>
      </c>
      <c r="J179" s="46">
        <v>5018.7188879999985</v>
      </c>
      <c r="K179" s="46">
        <v>10037.437775999997</v>
      </c>
      <c r="L179" s="46">
        <v>5018.7188879999985</v>
      </c>
      <c r="M179" s="46">
        <v>5018.7188879999985</v>
      </c>
      <c r="N179" s="46">
        <v>6387.4604029090879</v>
      </c>
      <c r="O179" s="46">
        <f t="shared" si="6"/>
        <v>66612.087058909063</v>
      </c>
      <c r="P179" s="58"/>
      <c r="Q179" s="58"/>
      <c r="R179" s="58"/>
      <c r="S179" s="58"/>
      <c r="T179" s="58"/>
      <c r="U179" s="58"/>
      <c r="V179" s="58"/>
      <c r="AD179" s="46"/>
    </row>
    <row r="180" spans="1:30" x14ac:dyDescent="0.25">
      <c r="A180" s="82">
        <v>6271</v>
      </c>
      <c r="B180" s="82" t="s">
        <v>379</v>
      </c>
      <c r="C180" s="46">
        <v>1224906.31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f t="shared" si="6"/>
        <v>1224906.31</v>
      </c>
      <c r="P180" s="58"/>
      <c r="Q180" s="58"/>
      <c r="R180" s="58"/>
      <c r="S180" s="58"/>
      <c r="T180" s="58"/>
      <c r="U180" s="58"/>
      <c r="V180" s="58"/>
    </row>
    <row r="181" spans="1:30" ht="39" x14ac:dyDescent="0.25">
      <c r="A181" s="82" t="s">
        <v>345</v>
      </c>
      <c r="B181" s="82" t="s">
        <v>304</v>
      </c>
      <c r="C181" s="44">
        <f t="shared" ref="C181:O181" si="7">SUM(C147:C180)</f>
        <v>2752706.173466261</v>
      </c>
      <c r="D181" s="44">
        <f t="shared" si="7"/>
        <v>1781302.5075401736</v>
      </c>
      <c r="E181" s="44">
        <f t="shared" si="7"/>
        <v>1923316.3466010436</v>
      </c>
      <c r="F181" s="44">
        <f t="shared" si="7"/>
        <v>1556466.6305358261</v>
      </c>
      <c r="G181" s="44">
        <f t="shared" si="7"/>
        <v>1656967.5543445218</v>
      </c>
      <c r="H181" s="44">
        <f t="shared" si="7"/>
        <v>1420715.2822575655</v>
      </c>
      <c r="I181" s="44">
        <f t="shared" si="7"/>
        <v>1460871.7778358262</v>
      </c>
      <c r="J181" s="44">
        <f t="shared" si="7"/>
        <v>1864785.544188</v>
      </c>
      <c r="K181" s="44">
        <f t="shared" si="7"/>
        <v>1775598.4952220106</v>
      </c>
      <c r="L181" s="44">
        <f t="shared" si="7"/>
        <v>1521767.7005158726</v>
      </c>
      <c r="M181" s="44">
        <f t="shared" si="7"/>
        <v>1551986.0091302495</v>
      </c>
      <c r="N181" s="44">
        <f t="shared" si="7"/>
        <v>1614037.0687179212</v>
      </c>
      <c r="O181" s="44">
        <f t="shared" si="7"/>
        <v>20880521.09035527</v>
      </c>
      <c r="P181" s="58"/>
      <c r="Q181" s="58"/>
      <c r="R181" s="58"/>
      <c r="S181" s="58"/>
      <c r="T181" s="58"/>
      <c r="U181" s="58"/>
      <c r="V181" s="58"/>
    </row>
    <row r="182" spans="1:30" x14ac:dyDescent="0.25">
      <c r="A182" s="81"/>
      <c r="C182" s="44"/>
      <c r="D182" s="46"/>
      <c r="E182" s="46"/>
      <c r="F182" s="46"/>
      <c r="G182" s="44"/>
      <c r="H182" s="46"/>
      <c r="J182" s="46"/>
      <c r="K182" s="46"/>
      <c r="L182" s="46"/>
      <c r="M182" s="46"/>
      <c r="N182" s="46"/>
      <c r="O182" s="46"/>
      <c r="P182" s="58"/>
      <c r="Q182" s="58"/>
      <c r="R182" s="58"/>
      <c r="S182" s="58"/>
      <c r="T182" s="58"/>
      <c r="U182" s="58"/>
      <c r="V182" s="58"/>
    </row>
    <row r="183" spans="1:30" x14ac:dyDescent="0.25">
      <c r="A183" s="40">
        <v>500</v>
      </c>
      <c r="B183" s="73" t="s">
        <v>346</v>
      </c>
      <c r="C183" s="47"/>
      <c r="D183" s="47"/>
      <c r="E183" s="47"/>
      <c r="F183" s="47"/>
      <c r="G183" s="47"/>
      <c r="H183" s="81"/>
      <c r="I183" s="47"/>
      <c r="J183" s="46"/>
      <c r="K183" s="46"/>
      <c r="L183" s="46"/>
      <c r="M183" s="46"/>
      <c r="N183" s="46"/>
      <c r="O183" s="46"/>
      <c r="P183" s="58"/>
      <c r="Q183" s="58"/>
      <c r="R183" s="58"/>
      <c r="S183" s="58"/>
      <c r="T183" s="58"/>
      <c r="U183" s="58"/>
      <c r="V183" s="58"/>
    </row>
    <row r="184" spans="1:30" x14ac:dyDescent="0.25">
      <c r="A184" s="82">
        <v>1131</v>
      </c>
      <c r="B184" s="82" t="s">
        <v>210</v>
      </c>
      <c r="C184" s="46">
        <v>187577.53</v>
      </c>
      <c r="D184" s="46">
        <v>187577.53</v>
      </c>
      <c r="E184" s="46">
        <v>234471.91250000001</v>
      </c>
      <c r="F184" s="46">
        <v>187577.53</v>
      </c>
      <c r="G184" s="46">
        <v>234471.91250000001</v>
      </c>
      <c r="H184" s="46">
        <v>187577.53</v>
      </c>
      <c r="I184" s="46">
        <v>187577.53</v>
      </c>
      <c r="J184" s="46">
        <v>234471.91250000001</v>
      </c>
      <c r="K184" s="46">
        <v>187577.53</v>
      </c>
      <c r="L184" s="46">
        <v>187577.53</v>
      </c>
      <c r="M184" s="46">
        <v>234471.91250000001</v>
      </c>
      <c r="N184" s="46">
        <v>187577.53</v>
      </c>
      <c r="O184" s="46">
        <f>SUM(C184:N184)</f>
        <v>2438507.89</v>
      </c>
      <c r="P184" s="58"/>
      <c r="Q184" s="58"/>
      <c r="R184" s="58"/>
      <c r="S184" s="58"/>
      <c r="T184" s="58"/>
      <c r="U184" s="58"/>
      <c r="V184" s="58"/>
      <c r="W184" s="58"/>
    </row>
    <row r="185" spans="1:30" x14ac:dyDescent="0.25">
      <c r="A185" s="82">
        <v>1322</v>
      </c>
      <c r="B185" s="82" t="s">
        <v>213</v>
      </c>
      <c r="C185" s="46">
        <v>4689.4382500000002</v>
      </c>
      <c r="D185" s="46">
        <v>4689.4382500000002</v>
      </c>
      <c r="E185" s="46">
        <v>5861.7978125000009</v>
      </c>
      <c r="F185" s="46">
        <v>4689.4382500000002</v>
      </c>
      <c r="G185" s="46">
        <v>5861.7978125000009</v>
      </c>
      <c r="H185" s="46">
        <v>4689.4382500000002</v>
      </c>
      <c r="I185" s="46">
        <v>4689.4382500000002</v>
      </c>
      <c r="J185" s="46">
        <v>5861.7978125000009</v>
      </c>
      <c r="K185" s="46">
        <v>4689.4382500000002</v>
      </c>
      <c r="L185" s="46">
        <v>4689.4382500000002</v>
      </c>
      <c r="M185" s="46">
        <v>5861.7978125000009</v>
      </c>
      <c r="N185" s="46">
        <v>4689.4382500000002</v>
      </c>
      <c r="O185" s="46">
        <f t="shared" ref="O185:O208" si="8">SUM(C185:N185)</f>
        <v>60962.697250000005</v>
      </c>
      <c r="P185" s="58"/>
      <c r="Q185" s="58"/>
      <c r="R185" s="58"/>
      <c r="S185" s="58"/>
      <c r="T185" s="58"/>
      <c r="U185" s="58"/>
      <c r="V185" s="58"/>
      <c r="W185" s="58"/>
    </row>
    <row r="186" spans="1:30" x14ac:dyDescent="0.25">
      <c r="A186" s="82">
        <v>1323</v>
      </c>
      <c r="B186" s="82" t="s">
        <v>214</v>
      </c>
      <c r="C186" s="46">
        <v>26796.789999999997</v>
      </c>
      <c r="D186" s="46">
        <v>26796.789999999997</v>
      </c>
      <c r="E186" s="46">
        <v>26796.789999999997</v>
      </c>
      <c r="F186" s="46">
        <v>26796.789999999997</v>
      </c>
      <c r="G186" s="46">
        <v>26796.789999999997</v>
      </c>
      <c r="H186" s="46">
        <v>26796.789999999997</v>
      </c>
      <c r="I186" s="46">
        <v>26796.789999999997</v>
      </c>
      <c r="J186" s="46">
        <v>26796.789999999997</v>
      </c>
      <c r="K186" s="46">
        <v>26796.789999999997</v>
      </c>
      <c r="L186" s="46">
        <v>26796.789999999997</v>
      </c>
      <c r="M186" s="46">
        <v>26796.789999999997</v>
      </c>
      <c r="N186" s="46">
        <v>26796.789999999997</v>
      </c>
      <c r="O186" s="46">
        <f t="shared" si="8"/>
        <v>321561.48</v>
      </c>
      <c r="P186" s="58"/>
      <c r="Q186" s="58"/>
      <c r="R186" s="58"/>
      <c r="S186" s="58"/>
      <c r="T186" s="58"/>
      <c r="U186" s="58"/>
      <c r="V186" s="58"/>
    </row>
    <row r="187" spans="1:30" x14ac:dyDescent="0.25">
      <c r="A187" s="82">
        <v>1324</v>
      </c>
      <c r="B187" s="82" t="s">
        <v>215</v>
      </c>
      <c r="C187" s="46">
        <v>0</v>
      </c>
      <c r="D187" s="46">
        <v>0</v>
      </c>
      <c r="E187" s="46">
        <v>0</v>
      </c>
      <c r="F187" s="46">
        <v>5000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5000</v>
      </c>
      <c r="M187" s="46">
        <v>0</v>
      </c>
      <c r="N187" s="46">
        <v>0</v>
      </c>
      <c r="O187" s="46">
        <f t="shared" si="8"/>
        <v>10000</v>
      </c>
      <c r="P187" s="58"/>
      <c r="Q187" s="58"/>
      <c r="R187" s="58"/>
      <c r="S187" s="58"/>
      <c r="T187" s="58"/>
      <c r="U187" s="58"/>
      <c r="V187" s="58"/>
    </row>
    <row r="188" spans="1:30" x14ac:dyDescent="0.25">
      <c r="A188" s="82">
        <v>1325</v>
      </c>
      <c r="B188" s="82" t="s">
        <v>216</v>
      </c>
      <c r="C188" s="46">
        <v>7395.9140400000006</v>
      </c>
      <c r="D188" s="46">
        <v>7395.9140400000006</v>
      </c>
      <c r="E188" s="46">
        <v>7395.9140400000006</v>
      </c>
      <c r="F188" s="46">
        <v>7395.9140400000006</v>
      </c>
      <c r="G188" s="46">
        <v>7395.9140400000006</v>
      </c>
      <c r="H188" s="46">
        <v>7395.9140400000006</v>
      </c>
      <c r="I188" s="46">
        <v>7395.9140400000006</v>
      </c>
      <c r="J188" s="46">
        <v>7395.9140400000006</v>
      </c>
      <c r="K188" s="46">
        <v>7395.9140400000006</v>
      </c>
      <c r="L188" s="46">
        <v>7395.9140400000006</v>
      </c>
      <c r="M188" s="46">
        <v>7395.9140400000006</v>
      </c>
      <c r="N188" s="46">
        <v>7395.9140400000006</v>
      </c>
      <c r="O188" s="46">
        <f t="shared" si="8"/>
        <v>88750.968480000025</v>
      </c>
      <c r="P188" s="58"/>
      <c r="Q188" s="58"/>
      <c r="R188" s="58"/>
      <c r="S188" s="58"/>
      <c r="T188" s="58"/>
      <c r="U188" s="58"/>
      <c r="V188" s="58"/>
    </row>
    <row r="189" spans="1:30" x14ac:dyDescent="0.25">
      <c r="A189" s="82">
        <v>1332</v>
      </c>
      <c r="B189" s="82" t="s">
        <v>217</v>
      </c>
      <c r="C189" s="46">
        <v>1000</v>
      </c>
      <c r="D189" s="46">
        <v>1000</v>
      </c>
      <c r="E189" s="46">
        <v>1000</v>
      </c>
      <c r="F189" s="46">
        <v>1000</v>
      </c>
      <c r="G189" s="46">
        <v>1000</v>
      </c>
      <c r="H189" s="46">
        <v>1000</v>
      </c>
      <c r="I189" s="46">
        <v>1000</v>
      </c>
      <c r="J189" s="46">
        <v>1000</v>
      </c>
      <c r="K189" s="46">
        <v>1000</v>
      </c>
      <c r="L189" s="46">
        <v>1000</v>
      </c>
      <c r="M189" s="46">
        <v>1000</v>
      </c>
      <c r="N189" s="46">
        <v>1000</v>
      </c>
      <c r="O189" s="46">
        <f t="shared" si="8"/>
        <v>12000</v>
      </c>
      <c r="P189" s="58"/>
      <c r="Q189" s="58"/>
      <c r="R189" s="58"/>
      <c r="S189" s="58"/>
      <c r="T189" s="58"/>
      <c r="U189" s="58"/>
      <c r="V189" s="58"/>
    </row>
    <row r="190" spans="1:30" x14ac:dyDescent="0.25">
      <c r="A190" s="82">
        <v>1336</v>
      </c>
      <c r="B190" s="82" t="s">
        <v>218</v>
      </c>
      <c r="C190" s="46">
        <v>11220.699000000001</v>
      </c>
      <c r="D190" s="46">
        <v>6496.7699999999995</v>
      </c>
      <c r="E190" s="46">
        <v>7640.7555000000002</v>
      </c>
      <c r="F190" s="46">
        <v>29643.264000000003</v>
      </c>
      <c r="G190" s="46">
        <v>16440.491999999998</v>
      </c>
      <c r="H190" s="46">
        <v>0</v>
      </c>
      <c r="I190" s="46">
        <v>0</v>
      </c>
      <c r="J190" s="46">
        <v>0</v>
      </c>
      <c r="K190" s="46">
        <v>10037.732617500002</v>
      </c>
      <c r="L190" s="46">
        <v>0</v>
      </c>
      <c r="M190" s="46">
        <v>12614.714176265972</v>
      </c>
      <c r="N190" s="46">
        <v>15111.39042872237</v>
      </c>
      <c r="O190" s="46">
        <f t="shared" si="8"/>
        <v>109205.81772248835</v>
      </c>
      <c r="P190" s="58"/>
      <c r="Q190" s="58"/>
      <c r="R190" s="58"/>
      <c r="S190" s="58"/>
      <c r="T190" s="58"/>
      <c r="U190" s="58"/>
      <c r="V190" s="58"/>
    </row>
    <row r="191" spans="1:30" x14ac:dyDescent="0.25">
      <c r="A191" s="82">
        <v>1337</v>
      </c>
      <c r="B191" s="82" t="s">
        <v>219</v>
      </c>
      <c r="C191" s="46">
        <v>0</v>
      </c>
      <c r="D191" s="46">
        <v>0</v>
      </c>
      <c r="E191" s="46">
        <v>56273.3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f t="shared" si="8"/>
        <v>56273.3</v>
      </c>
      <c r="P191" s="58"/>
      <c r="Q191" s="58"/>
      <c r="R191" s="58"/>
      <c r="S191" s="58"/>
      <c r="T191" s="58"/>
      <c r="U191" s="58"/>
      <c r="V191" s="58"/>
    </row>
    <row r="192" spans="1:30" x14ac:dyDescent="0.25">
      <c r="A192" s="82">
        <v>1338</v>
      </c>
      <c r="B192" s="82" t="s">
        <v>220</v>
      </c>
      <c r="C192" s="46">
        <v>500</v>
      </c>
      <c r="D192" s="46">
        <v>500</v>
      </c>
      <c r="E192" s="46">
        <v>500</v>
      </c>
      <c r="F192" s="46">
        <v>500</v>
      </c>
      <c r="G192" s="46">
        <v>500</v>
      </c>
      <c r="H192" s="46">
        <v>500</v>
      </c>
      <c r="I192" s="46">
        <v>500</v>
      </c>
      <c r="J192" s="46">
        <v>500</v>
      </c>
      <c r="K192" s="46">
        <v>500</v>
      </c>
      <c r="L192" s="46">
        <v>500</v>
      </c>
      <c r="M192" s="46">
        <v>500</v>
      </c>
      <c r="N192" s="46">
        <v>500</v>
      </c>
      <c r="O192" s="46">
        <f t="shared" si="8"/>
        <v>6000</v>
      </c>
      <c r="P192" s="58"/>
      <c r="Q192" s="58"/>
      <c r="R192" s="58"/>
      <c r="S192" s="58"/>
      <c r="T192" s="58"/>
      <c r="U192" s="58"/>
      <c r="V192" s="58"/>
    </row>
    <row r="193" spans="1:22" x14ac:dyDescent="0.25">
      <c r="A193" s="82">
        <v>1411</v>
      </c>
      <c r="B193" s="82" t="s">
        <v>221</v>
      </c>
      <c r="C193" s="46">
        <v>30012.4048</v>
      </c>
      <c r="D193" s="46">
        <v>30012.4048</v>
      </c>
      <c r="E193" s="46">
        <v>37515.506000000001</v>
      </c>
      <c r="F193" s="46">
        <v>30012.4048</v>
      </c>
      <c r="G193" s="46">
        <v>37515.506000000001</v>
      </c>
      <c r="H193" s="46">
        <v>30012.4048</v>
      </c>
      <c r="I193" s="46">
        <v>30012.4048</v>
      </c>
      <c r="J193" s="46">
        <v>37515.506000000001</v>
      </c>
      <c r="K193" s="46">
        <v>30012.4048</v>
      </c>
      <c r="L193" s="46">
        <v>30012.4048</v>
      </c>
      <c r="M193" s="46">
        <v>37515.506000000001</v>
      </c>
      <c r="N193" s="46">
        <v>30012.4048</v>
      </c>
      <c r="O193" s="46">
        <f t="shared" si="8"/>
        <v>390161.26240000007</v>
      </c>
      <c r="P193" s="58"/>
      <c r="Q193" s="58"/>
      <c r="R193" s="58"/>
      <c r="S193" s="58"/>
      <c r="T193" s="58"/>
      <c r="U193" s="58"/>
      <c r="V193" s="58"/>
    </row>
    <row r="194" spans="1:22" x14ac:dyDescent="0.25">
      <c r="A194" s="82">
        <v>1421</v>
      </c>
      <c r="B194" s="82" t="s">
        <v>222</v>
      </c>
      <c r="C194" s="46">
        <v>0</v>
      </c>
      <c r="D194" s="46">
        <v>27579.583500000001</v>
      </c>
      <c r="E194" s="46">
        <v>0</v>
      </c>
      <c r="F194" s="46">
        <v>27579.583500000001</v>
      </c>
      <c r="G194" s="46">
        <v>0</v>
      </c>
      <c r="H194" s="46">
        <v>27579.583500000001</v>
      </c>
      <c r="I194" s="46">
        <v>0</v>
      </c>
      <c r="J194" s="46">
        <v>48972.273000000001</v>
      </c>
      <c r="K194" s="46">
        <v>0</v>
      </c>
      <c r="L194" s="46">
        <v>30422.237947500002</v>
      </c>
      <c r="M194" s="46">
        <v>0</v>
      </c>
      <c r="N194" s="46">
        <v>30422.237947500002</v>
      </c>
      <c r="O194" s="46">
        <f t="shared" si="8"/>
        <v>192555.49939499999</v>
      </c>
      <c r="P194" s="58"/>
      <c r="Q194" s="58"/>
      <c r="R194" s="58"/>
      <c r="S194" s="58"/>
      <c r="T194" s="58"/>
      <c r="U194" s="58"/>
      <c r="V194" s="58"/>
    </row>
    <row r="195" spans="1:22" x14ac:dyDescent="0.25">
      <c r="A195" s="82">
        <v>1431</v>
      </c>
      <c r="B195" s="82" t="s">
        <v>223</v>
      </c>
      <c r="C195" s="46">
        <v>0</v>
      </c>
      <c r="D195" s="46">
        <v>28177.768500000002</v>
      </c>
      <c r="E195" s="46">
        <v>0</v>
      </c>
      <c r="F195" s="46">
        <v>28177.768500000002</v>
      </c>
      <c r="G195" s="46">
        <v>0</v>
      </c>
      <c r="H195" s="46">
        <v>28177.768500000002</v>
      </c>
      <c r="I195" s="46">
        <v>0</v>
      </c>
      <c r="J195" s="46">
        <v>51744.021000000001</v>
      </c>
      <c r="K195" s="46">
        <v>0</v>
      </c>
      <c r="L195" s="46">
        <v>31334.935327499996</v>
      </c>
      <c r="M195" s="46">
        <v>0</v>
      </c>
      <c r="N195" s="46">
        <v>31334.935327499996</v>
      </c>
      <c r="O195" s="46">
        <f t="shared" si="8"/>
        <v>198947.19715499997</v>
      </c>
      <c r="P195" s="58"/>
      <c r="Q195" s="58"/>
      <c r="R195" s="58"/>
      <c r="S195" s="58"/>
      <c r="T195" s="58"/>
      <c r="U195" s="58"/>
      <c r="V195" s="58"/>
    </row>
    <row r="196" spans="1:22" x14ac:dyDescent="0.25">
      <c r="A196" s="82">
        <v>1543</v>
      </c>
      <c r="B196" s="82" t="s">
        <v>347</v>
      </c>
      <c r="C196" s="46">
        <v>3500</v>
      </c>
      <c r="D196" s="46">
        <v>3500</v>
      </c>
      <c r="E196" s="46">
        <v>3500</v>
      </c>
      <c r="F196" s="46">
        <v>3500</v>
      </c>
      <c r="G196" s="46">
        <v>3500</v>
      </c>
      <c r="H196" s="46">
        <v>3500</v>
      </c>
      <c r="I196" s="46">
        <v>3500</v>
      </c>
      <c r="J196" s="46">
        <v>3500</v>
      </c>
      <c r="K196" s="46">
        <v>3500</v>
      </c>
      <c r="L196" s="46">
        <v>3500</v>
      </c>
      <c r="M196" s="46">
        <v>3500</v>
      </c>
      <c r="N196" s="46">
        <v>3500</v>
      </c>
      <c r="O196" s="46">
        <f t="shared" si="8"/>
        <v>42000</v>
      </c>
      <c r="P196" s="58"/>
      <c r="Q196" s="58"/>
      <c r="R196" s="58"/>
      <c r="S196" s="58"/>
      <c r="T196" s="58"/>
      <c r="U196" s="58"/>
      <c r="V196" s="58"/>
    </row>
    <row r="197" spans="1:22" x14ac:dyDescent="0.25">
      <c r="A197" s="82">
        <v>1545</v>
      </c>
      <c r="B197" s="82" t="s">
        <v>225</v>
      </c>
      <c r="C197" s="46">
        <v>33280.631999999998</v>
      </c>
      <c r="D197" s="46">
        <v>33280.631999999998</v>
      </c>
      <c r="E197" s="46">
        <v>33280.631999999998</v>
      </c>
      <c r="F197" s="46">
        <v>33280.631999999998</v>
      </c>
      <c r="G197" s="46">
        <v>33280.631999999998</v>
      </c>
      <c r="H197" s="46">
        <v>33280.631999999998</v>
      </c>
      <c r="I197" s="46">
        <v>33280.631999999998</v>
      </c>
      <c r="J197" s="46">
        <v>33280.631999999998</v>
      </c>
      <c r="K197" s="46">
        <v>66561.263999999996</v>
      </c>
      <c r="L197" s="46">
        <v>33280.631999999998</v>
      </c>
      <c r="M197" s="46">
        <v>33280.631999999998</v>
      </c>
      <c r="N197" s="46">
        <v>42357.167999999998</v>
      </c>
      <c r="O197" s="46">
        <f t="shared" si="8"/>
        <v>441724.75199999992</v>
      </c>
      <c r="P197" s="58"/>
      <c r="Q197" s="58"/>
      <c r="R197" s="58"/>
      <c r="S197" s="58"/>
      <c r="T197" s="58"/>
      <c r="U197" s="58"/>
      <c r="V197" s="58"/>
    </row>
    <row r="198" spans="1:22" x14ac:dyDescent="0.25">
      <c r="A198" s="82">
        <v>1547</v>
      </c>
      <c r="B198" s="82" t="s">
        <v>226</v>
      </c>
      <c r="C198" s="46">
        <v>24117.110999999994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f t="shared" si="8"/>
        <v>24117.110999999994</v>
      </c>
      <c r="P198" s="58"/>
      <c r="Q198" s="58"/>
      <c r="R198" s="58"/>
      <c r="S198" s="58"/>
      <c r="T198" s="58"/>
      <c r="U198" s="58"/>
      <c r="V198" s="58"/>
    </row>
    <row r="199" spans="1:22" x14ac:dyDescent="0.25">
      <c r="A199" s="82">
        <v>1548</v>
      </c>
      <c r="B199" s="82" t="s">
        <v>227</v>
      </c>
      <c r="C199" s="46">
        <v>0</v>
      </c>
      <c r="D199" s="46">
        <v>0</v>
      </c>
      <c r="E199" s="46">
        <v>0</v>
      </c>
      <c r="F199" s="46">
        <v>0</v>
      </c>
      <c r="G199" s="46">
        <v>24117.110999999994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0</v>
      </c>
      <c r="N199" s="46">
        <v>0</v>
      </c>
      <c r="O199" s="46">
        <f t="shared" si="8"/>
        <v>24117.110999999994</v>
      </c>
      <c r="P199" s="58"/>
      <c r="Q199" s="58"/>
      <c r="R199" s="58"/>
      <c r="S199" s="58"/>
      <c r="T199" s="58"/>
      <c r="U199" s="58"/>
      <c r="V199" s="58"/>
    </row>
    <row r="200" spans="1:22" x14ac:dyDescent="0.25">
      <c r="A200" s="82">
        <v>1592</v>
      </c>
      <c r="B200" s="82" t="s">
        <v>228</v>
      </c>
      <c r="C200" s="46">
        <v>18757.752999999997</v>
      </c>
      <c r="D200" s="46">
        <v>18757.752999999997</v>
      </c>
      <c r="E200" s="46">
        <v>23447.191249999996</v>
      </c>
      <c r="F200" s="46">
        <v>18757.752999999997</v>
      </c>
      <c r="G200" s="46">
        <v>23447.191249999996</v>
      </c>
      <c r="H200" s="46">
        <v>18757.752999999997</v>
      </c>
      <c r="I200" s="46">
        <v>18757.752999999997</v>
      </c>
      <c r="J200" s="46">
        <v>23447.191249999996</v>
      </c>
      <c r="K200" s="46">
        <v>18757.752999999997</v>
      </c>
      <c r="L200" s="46">
        <v>18757.752999999997</v>
      </c>
      <c r="M200" s="46">
        <v>23447.191249999996</v>
      </c>
      <c r="N200" s="46">
        <v>18757.752999999997</v>
      </c>
      <c r="O200" s="46">
        <f t="shared" si="8"/>
        <v>243850.78899999999</v>
      </c>
      <c r="P200" s="58"/>
      <c r="Q200" s="58"/>
      <c r="R200" s="58"/>
      <c r="S200" s="58"/>
      <c r="T200" s="58"/>
      <c r="U200" s="58"/>
      <c r="V200" s="58"/>
    </row>
    <row r="201" spans="1:22" x14ac:dyDescent="0.25">
      <c r="A201" s="82">
        <v>1593</v>
      </c>
      <c r="B201" s="82" t="s">
        <v>229</v>
      </c>
      <c r="C201" s="46">
        <v>18757.752999999997</v>
      </c>
      <c r="D201" s="46">
        <v>18757.752999999997</v>
      </c>
      <c r="E201" s="46">
        <v>23447.191249999996</v>
      </c>
      <c r="F201" s="46">
        <v>18757.752999999997</v>
      </c>
      <c r="G201" s="46">
        <v>23447.191249999996</v>
      </c>
      <c r="H201" s="46">
        <v>18757.752999999997</v>
      </c>
      <c r="I201" s="46">
        <v>18757.752999999997</v>
      </c>
      <c r="J201" s="46">
        <v>23447.191249999996</v>
      </c>
      <c r="K201" s="46">
        <v>18757.752999999997</v>
      </c>
      <c r="L201" s="46">
        <v>18757.752999999997</v>
      </c>
      <c r="M201" s="46">
        <v>23447.191249999996</v>
      </c>
      <c r="N201" s="46">
        <v>18757.752999999997</v>
      </c>
      <c r="O201" s="46">
        <f t="shared" si="8"/>
        <v>243850.78899999999</v>
      </c>
      <c r="P201" s="58"/>
      <c r="Q201" s="58"/>
      <c r="R201" s="58"/>
      <c r="S201" s="58"/>
      <c r="T201" s="58"/>
      <c r="U201" s="58"/>
      <c r="V201" s="58"/>
    </row>
    <row r="202" spans="1:22" x14ac:dyDescent="0.25">
      <c r="A202" s="82">
        <v>1612</v>
      </c>
      <c r="B202" s="82" t="s">
        <v>230</v>
      </c>
      <c r="C202" s="46">
        <v>4501.8607199999997</v>
      </c>
      <c r="D202" s="46">
        <v>4501.8607199999997</v>
      </c>
      <c r="E202" s="46">
        <v>5627.3258999999998</v>
      </c>
      <c r="F202" s="46">
        <v>4501.8607199999997</v>
      </c>
      <c r="G202" s="46">
        <v>5627.3258999999998</v>
      </c>
      <c r="H202" s="46">
        <v>4501.8607199999997</v>
      </c>
      <c r="I202" s="46">
        <v>4501.8607199999997</v>
      </c>
      <c r="J202" s="46">
        <v>5627.3258999999998</v>
      </c>
      <c r="K202" s="46">
        <v>4501.8607199999997</v>
      </c>
      <c r="L202" s="46">
        <v>4501.8607199999997</v>
      </c>
      <c r="M202" s="46">
        <v>5627.3258999999998</v>
      </c>
      <c r="N202" s="46">
        <v>4501.8607199999997</v>
      </c>
      <c r="O202" s="46">
        <f t="shared" si="8"/>
        <v>58524.189359999989</v>
      </c>
      <c r="P202" s="58"/>
      <c r="Q202" s="58"/>
      <c r="R202" s="58"/>
      <c r="S202" s="58"/>
      <c r="T202" s="58"/>
      <c r="U202" s="58"/>
      <c r="V202" s="58"/>
    </row>
    <row r="203" spans="1:22" x14ac:dyDescent="0.25">
      <c r="A203" s="82">
        <v>2712</v>
      </c>
      <c r="B203" s="82" t="s">
        <v>317</v>
      </c>
      <c r="C203" s="46">
        <v>0</v>
      </c>
      <c r="D203" s="46">
        <v>10000</v>
      </c>
      <c r="E203" s="46">
        <v>0</v>
      </c>
      <c r="F203" s="46">
        <v>0</v>
      </c>
      <c r="G203" s="46">
        <v>0</v>
      </c>
      <c r="H203" s="46">
        <v>0</v>
      </c>
      <c r="I203" s="46">
        <v>0</v>
      </c>
      <c r="J203" s="46">
        <v>0</v>
      </c>
      <c r="K203" s="46">
        <v>0</v>
      </c>
      <c r="L203" s="46">
        <v>0</v>
      </c>
      <c r="M203" s="46">
        <v>0</v>
      </c>
      <c r="N203" s="46">
        <v>0</v>
      </c>
      <c r="O203" s="46">
        <f t="shared" si="8"/>
        <v>10000</v>
      </c>
      <c r="P203" s="58"/>
      <c r="Q203" s="58"/>
      <c r="R203" s="58"/>
      <c r="S203" s="58"/>
      <c r="T203" s="58"/>
      <c r="U203" s="58"/>
      <c r="V203" s="58"/>
    </row>
    <row r="204" spans="1:22" x14ac:dyDescent="0.25">
      <c r="A204" s="82">
        <v>2911</v>
      </c>
      <c r="B204" s="82" t="s">
        <v>243</v>
      </c>
      <c r="C204" s="46">
        <v>3000</v>
      </c>
      <c r="D204" s="46">
        <v>3000</v>
      </c>
      <c r="E204" s="46">
        <v>3000</v>
      </c>
      <c r="F204" s="46">
        <v>3000</v>
      </c>
      <c r="G204" s="46">
        <v>3000</v>
      </c>
      <c r="H204" s="46">
        <v>3000</v>
      </c>
      <c r="I204" s="46">
        <v>3000</v>
      </c>
      <c r="J204" s="46">
        <v>3000</v>
      </c>
      <c r="K204" s="46">
        <v>3000</v>
      </c>
      <c r="L204" s="46">
        <v>3000</v>
      </c>
      <c r="M204" s="46">
        <v>3000</v>
      </c>
      <c r="N204" s="46">
        <v>3000</v>
      </c>
      <c r="O204" s="46">
        <f t="shared" si="8"/>
        <v>36000</v>
      </c>
      <c r="P204" s="58"/>
      <c r="Q204" s="58"/>
      <c r="R204" s="58"/>
      <c r="S204" s="58"/>
      <c r="T204" s="58"/>
      <c r="U204" s="58"/>
      <c r="V204" s="58"/>
    </row>
    <row r="205" spans="1:22" x14ac:dyDescent="0.25">
      <c r="A205" s="82">
        <v>3341</v>
      </c>
      <c r="B205" s="82" t="s">
        <v>252</v>
      </c>
      <c r="C205" s="46">
        <v>0</v>
      </c>
      <c r="D205" s="46">
        <v>0</v>
      </c>
      <c r="E205" s="46">
        <v>0</v>
      </c>
      <c r="F205" s="46">
        <v>0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0</v>
      </c>
      <c r="M205" s="46">
        <v>0</v>
      </c>
      <c r="N205" s="46">
        <v>0</v>
      </c>
      <c r="O205" s="46">
        <f t="shared" si="8"/>
        <v>0</v>
      </c>
      <c r="P205" s="58"/>
      <c r="Q205" s="58"/>
      <c r="R205" s="58"/>
      <c r="S205" s="58"/>
      <c r="T205" s="58"/>
      <c r="U205" s="58"/>
      <c r="V205" s="58"/>
    </row>
    <row r="206" spans="1:22" x14ac:dyDescent="0.25">
      <c r="A206" s="82">
        <v>3534</v>
      </c>
      <c r="B206" s="82" t="s">
        <v>265</v>
      </c>
      <c r="C206" s="46">
        <v>0</v>
      </c>
      <c r="D206" s="46">
        <v>0</v>
      </c>
      <c r="E206" s="46">
        <v>3000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3000</v>
      </c>
      <c r="L206" s="46">
        <v>0</v>
      </c>
      <c r="M206" s="46">
        <v>0</v>
      </c>
      <c r="N206" s="46">
        <v>0</v>
      </c>
      <c r="O206" s="46">
        <f t="shared" si="8"/>
        <v>6000</v>
      </c>
      <c r="P206" s="58"/>
      <c r="Q206" s="58"/>
      <c r="R206" s="58"/>
      <c r="S206" s="58"/>
      <c r="T206" s="58"/>
      <c r="U206" s="58"/>
      <c r="V206" s="58"/>
    </row>
    <row r="207" spans="1:22" x14ac:dyDescent="0.25">
      <c r="A207" s="82">
        <v>3857</v>
      </c>
      <c r="B207" s="82" t="s">
        <v>271</v>
      </c>
      <c r="C207" s="46">
        <v>0</v>
      </c>
      <c r="D207" s="46">
        <v>300</v>
      </c>
      <c r="E207" s="46">
        <v>0</v>
      </c>
      <c r="F207" s="46">
        <v>300</v>
      </c>
      <c r="G207" s="46">
        <v>300</v>
      </c>
      <c r="H207" s="46">
        <v>0</v>
      </c>
      <c r="I207" s="46">
        <v>0</v>
      </c>
      <c r="J207" s="46">
        <v>300</v>
      </c>
      <c r="K207" s="46">
        <v>0</v>
      </c>
      <c r="L207" s="46">
        <v>0</v>
      </c>
      <c r="M207" s="46">
        <v>300</v>
      </c>
      <c r="N207" s="46">
        <v>0</v>
      </c>
      <c r="O207" s="46">
        <f t="shared" si="8"/>
        <v>1500</v>
      </c>
      <c r="P207" s="58"/>
      <c r="Q207" s="58"/>
      <c r="R207" s="58"/>
      <c r="S207" s="58"/>
      <c r="T207" s="58"/>
      <c r="U207" s="58"/>
      <c r="V207" s="58"/>
    </row>
    <row r="208" spans="1:22" x14ac:dyDescent="0.25">
      <c r="A208" s="82">
        <v>5671</v>
      </c>
      <c r="B208" s="82" t="s">
        <v>294</v>
      </c>
      <c r="C208" s="46">
        <v>0</v>
      </c>
      <c r="D208" s="46">
        <v>25000</v>
      </c>
      <c r="E208" s="46">
        <v>0</v>
      </c>
      <c r="F208" s="46">
        <v>0</v>
      </c>
      <c r="G208" s="46">
        <v>25000</v>
      </c>
      <c r="H208" s="46">
        <v>0</v>
      </c>
      <c r="I208" s="46">
        <v>0</v>
      </c>
      <c r="J208" s="46">
        <v>25000</v>
      </c>
      <c r="K208" s="46">
        <v>0</v>
      </c>
      <c r="L208" s="46">
        <v>0</v>
      </c>
      <c r="M208" s="46">
        <v>2500</v>
      </c>
      <c r="N208" s="46">
        <v>0</v>
      </c>
      <c r="O208" s="46">
        <f t="shared" si="8"/>
        <v>77500</v>
      </c>
      <c r="P208" s="58"/>
      <c r="Q208" s="58"/>
      <c r="R208" s="58"/>
      <c r="S208" s="58"/>
      <c r="T208" s="58"/>
      <c r="U208" s="58"/>
      <c r="V208" s="58"/>
    </row>
    <row r="209" spans="1:23" ht="39" x14ac:dyDescent="0.25">
      <c r="A209" s="82" t="s">
        <v>349</v>
      </c>
      <c r="B209" s="82" t="s">
        <v>346</v>
      </c>
      <c r="C209" s="44">
        <f t="shared" ref="C209:N209" si="9">SUM(C184:C208)</f>
        <v>375107.88581000001</v>
      </c>
      <c r="D209" s="44">
        <f t="shared" si="9"/>
        <v>437324.19781000004</v>
      </c>
      <c r="E209" s="44">
        <f t="shared" si="9"/>
        <v>472758.31625249994</v>
      </c>
      <c r="F209" s="44">
        <f t="shared" si="9"/>
        <v>430470.69180999999</v>
      </c>
      <c r="G209" s="44">
        <f t="shared" si="9"/>
        <v>471701.86375249986</v>
      </c>
      <c r="H209" s="44">
        <f t="shared" si="9"/>
        <v>395527.42781000002</v>
      </c>
      <c r="I209" s="44">
        <f t="shared" si="9"/>
        <v>339770.07581000007</v>
      </c>
      <c r="J209" s="44">
        <f t="shared" si="9"/>
        <v>531860.55475249991</v>
      </c>
      <c r="K209" s="44">
        <f t="shared" si="9"/>
        <v>386088.44042750006</v>
      </c>
      <c r="L209" s="44">
        <f t="shared" si="9"/>
        <v>406527.24908500002</v>
      </c>
      <c r="M209" s="44">
        <f t="shared" si="9"/>
        <v>421258.97492876591</v>
      </c>
      <c r="N209" s="44">
        <f t="shared" si="9"/>
        <v>425715.17551372247</v>
      </c>
      <c r="O209" s="44">
        <f>SUM(O184:O208)</f>
        <v>5094110.8537624869</v>
      </c>
      <c r="P209" s="58"/>
      <c r="Q209" s="58"/>
      <c r="R209" s="58"/>
      <c r="S209" s="58"/>
      <c r="T209" s="58"/>
      <c r="U209" s="58"/>
      <c r="V209" s="58"/>
    </row>
    <row r="210" spans="1:23" x14ac:dyDescent="0.25">
      <c r="A210" s="81"/>
      <c r="C210" s="46"/>
      <c r="D210" s="46"/>
      <c r="E210" s="46"/>
      <c r="G210" s="46"/>
      <c r="J210" s="46"/>
      <c r="K210" s="46"/>
      <c r="L210" s="46"/>
      <c r="M210" s="46"/>
      <c r="N210" s="46"/>
      <c r="O210" s="46"/>
      <c r="P210" s="58"/>
      <c r="Q210" s="58"/>
      <c r="R210" s="58"/>
      <c r="S210" s="58"/>
      <c r="T210" s="58"/>
      <c r="U210" s="58"/>
      <c r="V210" s="58"/>
    </row>
    <row r="211" spans="1:23" x14ac:dyDescent="0.25">
      <c r="A211" s="40">
        <v>600</v>
      </c>
      <c r="B211" s="40" t="s">
        <v>155</v>
      </c>
      <c r="C211" s="47"/>
      <c r="D211" s="47"/>
      <c r="E211" s="47"/>
      <c r="F211" s="81"/>
      <c r="G211" s="81"/>
      <c r="H211" s="81"/>
      <c r="I211" s="81"/>
      <c r="J211" s="46"/>
      <c r="K211" s="46"/>
      <c r="L211" s="46"/>
      <c r="M211" s="46"/>
      <c r="N211" s="46"/>
      <c r="O211" s="46"/>
      <c r="P211" s="58"/>
      <c r="Q211" s="58"/>
      <c r="R211" s="58"/>
      <c r="S211" s="58"/>
      <c r="T211" s="58"/>
      <c r="U211" s="58"/>
      <c r="V211" s="58"/>
    </row>
    <row r="212" spans="1:23" x14ac:dyDescent="0.25">
      <c r="A212" s="82">
        <v>1131</v>
      </c>
      <c r="B212" s="82" t="s">
        <v>210</v>
      </c>
      <c r="C212" s="46">
        <v>40485.760000000002</v>
      </c>
      <c r="D212" s="46">
        <v>40485.760000000002</v>
      </c>
      <c r="E212" s="46">
        <v>50607.200000000004</v>
      </c>
      <c r="F212" s="46">
        <v>40485.760000000002</v>
      </c>
      <c r="G212" s="46">
        <v>50607.200000000004</v>
      </c>
      <c r="H212" s="46">
        <v>40485.760000000002</v>
      </c>
      <c r="I212" s="46">
        <v>40485.760000000002</v>
      </c>
      <c r="J212" s="46">
        <v>50607.200000000004</v>
      </c>
      <c r="K212" s="46">
        <v>40485.760000000002</v>
      </c>
      <c r="L212" s="46">
        <v>40485.760000000002</v>
      </c>
      <c r="M212" s="46">
        <v>50607.200000000004</v>
      </c>
      <c r="N212" s="46">
        <v>40485.760000000002</v>
      </c>
      <c r="O212" s="46">
        <f>SUM(C212:N212)</f>
        <v>526314.88</v>
      </c>
      <c r="P212" s="58"/>
      <c r="Q212" s="58"/>
      <c r="R212" s="58"/>
      <c r="S212" s="58"/>
      <c r="T212" s="58"/>
      <c r="U212" s="58"/>
      <c r="V212" s="58"/>
      <c r="W212" s="58"/>
    </row>
    <row r="213" spans="1:23" x14ac:dyDescent="0.25">
      <c r="A213" s="82">
        <v>1322</v>
      </c>
      <c r="B213" s="82" t="s">
        <v>213</v>
      </c>
      <c r="C213" s="46">
        <v>1417.0016000000003</v>
      </c>
      <c r="D213" s="46">
        <v>1417.0016000000003</v>
      </c>
      <c r="E213" s="46">
        <v>1771.2520000000004</v>
      </c>
      <c r="F213" s="46">
        <v>1417.0016000000003</v>
      </c>
      <c r="G213" s="46">
        <v>1771.2520000000004</v>
      </c>
      <c r="H213" s="46">
        <v>1417.0016000000003</v>
      </c>
      <c r="I213" s="46">
        <v>1417.0016000000003</v>
      </c>
      <c r="J213" s="46">
        <v>1771.2520000000004</v>
      </c>
      <c r="K213" s="46">
        <v>1417.0016000000003</v>
      </c>
      <c r="L213" s="46">
        <v>1417.0016000000003</v>
      </c>
      <c r="M213" s="46">
        <v>1771.2520000000004</v>
      </c>
      <c r="N213" s="46">
        <v>1417.0016000000003</v>
      </c>
      <c r="O213" s="46">
        <f t="shared" ref="O213:O240" si="10">SUM(C213:N213)</f>
        <v>18421.020800000002</v>
      </c>
      <c r="P213" s="58"/>
      <c r="Q213" s="58"/>
      <c r="R213" s="58"/>
      <c r="S213" s="58"/>
      <c r="T213" s="58"/>
      <c r="U213" s="58"/>
      <c r="V213" s="58"/>
      <c r="W213" s="58"/>
    </row>
    <row r="214" spans="1:23" x14ac:dyDescent="0.25">
      <c r="A214" s="82">
        <v>1323</v>
      </c>
      <c r="B214" s="82" t="s">
        <v>214</v>
      </c>
      <c r="C214" s="46">
        <v>5783.68</v>
      </c>
      <c r="D214" s="46">
        <v>5783.68</v>
      </c>
      <c r="E214" s="46">
        <v>5783.68</v>
      </c>
      <c r="F214" s="46">
        <v>5783.68</v>
      </c>
      <c r="G214" s="46">
        <v>5783.68</v>
      </c>
      <c r="H214" s="46">
        <v>5783.68</v>
      </c>
      <c r="I214" s="46">
        <v>5783.68</v>
      </c>
      <c r="J214" s="46">
        <v>5783.68</v>
      </c>
      <c r="K214" s="46">
        <v>5783.68</v>
      </c>
      <c r="L214" s="46">
        <v>5783.68</v>
      </c>
      <c r="M214" s="46">
        <v>5783.68</v>
      </c>
      <c r="N214" s="46">
        <v>5783.68</v>
      </c>
      <c r="O214" s="46">
        <f t="shared" si="10"/>
        <v>69404.160000000003</v>
      </c>
      <c r="P214" s="58"/>
      <c r="Q214" s="58"/>
      <c r="R214" s="58"/>
      <c r="S214" s="58"/>
      <c r="T214" s="58"/>
      <c r="U214" s="58"/>
      <c r="V214" s="58"/>
    </row>
    <row r="215" spans="1:23" x14ac:dyDescent="0.25">
      <c r="A215" s="82">
        <v>1324</v>
      </c>
      <c r="B215" s="82" t="s">
        <v>215</v>
      </c>
      <c r="C215" s="46">
        <v>0</v>
      </c>
      <c r="D215" s="46">
        <v>0</v>
      </c>
      <c r="E215" s="46">
        <v>0</v>
      </c>
      <c r="F215" s="46">
        <v>0</v>
      </c>
      <c r="G215" s="46">
        <v>3000</v>
      </c>
      <c r="H215" s="46">
        <v>0</v>
      </c>
      <c r="I215" s="46">
        <v>0</v>
      </c>
      <c r="J215" s="46">
        <v>0</v>
      </c>
      <c r="K215" s="46">
        <v>0</v>
      </c>
      <c r="L215" s="46">
        <v>0</v>
      </c>
      <c r="M215" s="46">
        <v>3000</v>
      </c>
      <c r="N215" s="46">
        <v>0</v>
      </c>
      <c r="O215" s="46">
        <f t="shared" si="10"/>
        <v>6000</v>
      </c>
      <c r="P215" s="58"/>
      <c r="Q215" s="58"/>
      <c r="R215" s="58"/>
      <c r="S215" s="58"/>
      <c r="T215" s="58"/>
      <c r="U215" s="58"/>
      <c r="V215" s="58"/>
    </row>
    <row r="216" spans="1:23" x14ac:dyDescent="0.25">
      <c r="A216" s="82">
        <v>1325</v>
      </c>
      <c r="B216" s="82" t="s">
        <v>216</v>
      </c>
      <c r="C216" s="46">
        <v>1596.2956800000002</v>
      </c>
      <c r="D216" s="46">
        <v>1596.2956800000002</v>
      </c>
      <c r="E216" s="46">
        <v>1596.2956800000002</v>
      </c>
      <c r="F216" s="46">
        <v>1596.2956800000002</v>
      </c>
      <c r="G216" s="46">
        <v>1596.2956800000002</v>
      </c>
      <c r="H216" s="46">
        <v>1596.2956800000002</v>
      </c>
      <c r="I216" s="46">
        <v>1596.2956800000002</v>
      </c>
      <c r="J216" s="46">
        <v>1596.2956800000002</v>
      </c>
      <c r="K216" s="46">
        <v>1596.2956800000002</v>
      </c>
      <c r="L216" s="46">
        <v>1596.2956800000002</v>
      </c>
      <c r="M216" s="46">
        <v>1596.2956800000002</v>
      </c>
      <c r="N216" s="46">
        <v>1596.2956800000002</v>
      </c>
      <c r="O216" s="46">
        <f t="shared" si="10"/>
        <v>19155.548159999998</v>
      </c>
      <c r="P216" s="58"/>
      <c r="Q216" s="58"/>
      <c r="R216" s="58"/>
      <c r="S216" s="58"/>
      <c r="T216" s="58"/>
      <c r="U216" s="58"/>
      <c r="V216" s="58"/>
    </row>
    <row r="217" spans="1:23" x14ac:dyDescent="0.25">
      <c r="A217" s="82">
        <v>1332</v>
      </c>
      <c r="B217" s="63" t="s">
        <v>350</v>
      </c>
      <c r="C217" s="46">
        <v>1000</v>
      </c>
      <c r="D217" s="46">
        <v>1000</v>
      </c>
      <c r="E217" s="46">
        <v>1000</v>
      </c>
      <c r="F217" s="46">
        <v>1000</v>
      </c>
      <c r="G217" s="46">
        <v>1000</v>
      </c>
      <c r="H217" s="46">
        <v>1000</v>
      </c>
      <c r="I217" s="46">
        <v>1000</v>
      </c>
      <c r="J217" s="46">
        <v>1000</v>
      </c>
      <c r="K217" s="46">
        <v>1000</v>
      </c>
      <c r="L217" s="46">
        <v>1000</v>
      </c>
      <c r="M217" s="46">
        <v>1000</v>
      </c>
      <c r="N217" s="46">
        <v>1000</v>
      </c>
      <c r="O217" s="46">
        <f t="shared" si="10"/>
        <v>12000</v>
      </c>
      <c r="P217" s="58"/>
      <c r="Q217" s="58"/>
      <c r="R217" s="58"/>
      <c r="S217" s="58"/>
      <c r="T217" s="58"/>
      <c r="U217" s="58"/>
      <c r="V217" s="58"/>
    </row>
    <row r="218" spans="1:23" x14ac:dyDescent="0.25">
      <c r="A218" s="82">
        <v>1336</v>
      </c>
      <c r="B218" s="82" t="s">
        <v>218</v>
      </c>
      <c r="C218" s="46">
        <v>4030.4250000000002</v>
      </c>
      <c r="D218" s="46">
        <v>1197</v>
      </c>
      <c r="E218" s="46">
        <v>2126.7330000000002</v>
      </c>
      <c r="F218" s="46">
        <v>6940.3949999999995</v>
      </c>
      <c r="G218" s="46">
        <v>5145.4580000000005</v>
      </c>
      <c r="H218" s="46">
        <v>0</v>
      </c>
      <c r="I218" s="46">
        <v>0</v>
      </c>
      <c r="J218" s="46">
        <v>0</v>
      </c>
      <c r="K218" s="46">
        <v>3641.0191650000002</v>
      </c>
      <c r="L218" s="46">
        <v>0</v>
      </c>
      <c r="M218" s="46">
        <v>4441.7712317908899</v>
      </c>
      <c r="N218" s="46">
        <v>5337.2536360830563</v>
      </c>
      <c r="O218" s="46">
        <f t="shared" si="10"/>
        <v>32860.055032873948</v>
      </c>
      <c r="P218" s="58"/>
      <c r="Q218" s="58"/>
      <c r="R218" s="58"/>
      <c r="S218" s="58"/>
      <c r="T218" s="58"/>
      <c r="U218" s="58"/>
      <c r="V218" s="58"/>
    </row>
    <row r="219" spans="1:23" x14ac:dyDescent="0.25">
      <c r="A219" s="82">
        <v>1337</v>
      </c>
      <c r="B219" s="82" t="s">
        <v>351</v>
      </c>
      <c r="C219" s="46">
        <v>0</v>
      </c>
      <c r="D219" s="46">
        <v>0</v>
      </c>
      <c r="E219" s="46">
        <v>12145.72</v>
      </c>
      <c r="F219" s="46">
        <v>0</v>
      </c>
      <c r="G219" s="46">
        <v>0</v>
      </c>
      <c r="H219" s="46">
        <v>0</v>
      </c>
      <c r="I219" s="46">
        <v>0</v>
      </c>
      <c r="J219" s="46">
        <v>0</v>
      </c>
      <c r="K219" s="46">
        <v>0</v>
      </c>
      <c r="L219" s="46">
        <v>0</v>
      </c>
      <c r="M219" s="46">
        <v>0</v>
      </c>
      <c r="N219" s="46">
        <v>0</v>
      </c>
      <c r="O219" s="46">
        <f t="shared" si="10"/>
        <v>12145.72</v>
      </c>
      <c r="P219" s="58"/>
      <c r="Q219" s="58"/>
      <c r="R219" s="58"/>
      <c r="S219" s="58"/>
      <c r="T219" s="58"/>
      <c r="U219" s="58"/>
      <c r="V219" s="58"/>
    </row>
    <row r="220" spans="1:23" x14ac:dyDescent="0.25">
      <c r="A220" s="82">
        <v>1338</v>
      </c>
      <c r="B220" s="82" t="s">
        <v>298</v>
      </c>
      <c r="C220" s="46">
        <v>1000</v>
      </c>
      <c r="D220" s="46">
        <v>1000</v>
      </c>
      <c r="E220" s="46">
        <v>1000</v>
      </c>
      <c r="F220" s="46">
        <v>1000</v>
      </c>
      <c r="G220" s="46">
        <v>1000</v>
      </c>
      <c r="H220" s="46">
        <v>1000</v>
      </c>
      <c r="I220" s="46">
        <v>1000</v>
      </c>
      <c r="J220" s="46">
        <v>1000</v>
      </c>
      <c r="K220" s="46">
        <v>1000</v>
      </c>
      <c r="L220" s="46">
        <v>1000</v>
      </c>
      <c r="M220" s="46">
        <v>1000</v>
      </c>
      <c r="N220" s="46">
        <v>1000</v>
      </c>
      <c r="O220" s="46">
        <f t="shared" si="10"/>
        <v>12000</v>
      </c>
      <c r="P220" s="58"/>
      <c r="Q220" s="58"/>
      <c r="R220" s="58"/>
      <c r="S220" s="58"/>
      <c r="T220" s="58"/>
      <c r="U220" s="58"/>
      <c r="V220" s="58"/>
    </row>
    <row r="221" spans="1:23" x14ac:dyDescent="0.25">
      <c r="A221" s="82">
        <v>1411</v>
      </c>
      <c r="B221" s="82" t="s">
        <v>221</v>
      </c>
      <c r="C221" s="46">
        <v>7287.4368000000004</v>
      </c>
      <c r="D221" s="46">
        <v>7287.4368000000004</v>
      </c>
      <c r="E221" s="46">
        <v>9109.2960000000003</v>
      </c>
      <c r="F221" s="46">
        <v>7287.4368000000004</v>
      </c>
      <c r="G221" s="46">
        <v>9109.2960000000003</v>
      </c>
      <c r="H221" s="46">
        <v>7287.4368000000004</v>
      </c>
      <c r="I221" s="46">
        <v>7287.4368000000004</v>
      </c>
      <c r="J221" s="46">
        <v>9109.2960000000003</v>
      </c>
      <c r="K221" s="46">
        <v>7287.4368000000004</v>
      </c>
      <c r="L221" s="46">
        <v>7287.4368000000004</v>
      </c>
      <c r="M221" s="46">
        <v>9109.2960000000003</v>
      </c>
      <c r="N221" s="46">
        <v>7287.4368000000004</v>
      </c>
      <c r="O221" s="46">
        <f t="shared" si="10"/>
        <v>94736.678400000004</v>
      </c>
      <c r="P221" s="58"/>
      <c r="Q221" s="58"/>
      <c r="R221" s="58"/>
      <c r="S221" s="58"/>
      <c r="T221" s="58"/>
      <c r="U221" s="58"/>
      <c r="V221" s="58"/>
    </row>
    <row r="222" spans="1:23" x14ac:dyDescent="0.25">
      <c r="A222" s="82">
        <v>1421</v>
      </c>
      <c r="B222" s="82" t="s">
        <v>222</v>
      </c>
      <c r="C222" s="46">
        <v>0</v>
      </c>
      <c r="D222" s="46">
        <v>7588.6545000000006</v>
      </c>
      <c r="E222" s="46">
        <v>0</v>
      </c>
      <c r="F222" s="46">
        <v>7588.6545000000006</v>
      </c>
      <c r="G222" s="46">
        <v>0</v>
      </c>
      <c r="H222" s="46">
        <v>7588.6545000000006</v>
      </c>
      <c r="I222" s="46">
        <v>0</v>
      </c>
      <c r="J222" s="46">
        <v>7588.6545000000006</v>
      </c>
      <c r="K222" s="46">
        <v>0</v>
      </c>
      <c r="L222" s="46">
        <v>7588.6545000000006</v>
      </c>
      <c r="M222" s="46">
        <v>0</v>
      </c>
      <c r="N222" s="46">
        <v>7588.6545000000006</v>
      </c>
      <c r="O222" s="46">
        <f t="shared" si="10"/>
        <v>45531.927000000011</v>
      </c>
      <c r="P222" s="58"/>
      <c r="Q222" s="58"/>
      <c r="R222" s="58"/>
      <c r="S222" s="58"/>
      <c r="T222" s="58"/>
      <c r="U222" s="58"/>
      <c r="V222" s="58"/>
    </row>
    <row r="223" spans="1:23" x14ac:dyDescent="0.25">
      <c r="A223" s="82">
        <v>1431</v>
      </c>
      <c r="B223" s="82" t="s">
        <v>223</v>
      </c>
      <c r="C223" s="46">
        <v>0</v>
      </c>
      <c r="D223" s="46">
        <v>7816.3365000000003</v>
      </c>
      <c r="E223" s="46">
        <v>0</v>
      </c>
      <c r="F223" s="46">
        <v>7816.3365000000003</v>
      </c>
      <c r="G223" s="46">
        <v>0</v>
      </c>
      <c r="H223" s="46">
        <v>7816.3365000000003</v>
      </c>
      <c r="I223" s="46">
        <v>0</v>
      </c>
      <c r="J223" s="46">
        <v>7816.3365000000003</v>
      </c>
      <c r="K223" s="46">
        <v>0</v>
      </c>
      <c r="L223" s="46">
        <v>7816.3365000000003</v>
      </c>
      <c r="M223" s="46">
        <v>0</v>
      </c>
      <c r="N223" s="46">
        <v>7816.3365000000003</v>
      </c>
      <c r="O223" s="46">
        <f t="shared" si="10"/>
        <v>46898.019</v>
      </c>
      <c r="P223" s="58"/>
      <c r="Q223" s="58"/>
      <c r="R223" s="58"/>
      <c r="S223" s="58"/>
      <c r="T223" s="58"/>
      <c r="U223" s="58"/>
      <c r="V223" s="58"/>
    </row>
    <row r="224" spans="1:23" x14ac:dyDescent="0.25">
      <c r="A224" s="82">
        <v>1543</v>
      </c>
      <c r="B224" s="82" t="s">
        <v>224</v>
      </c>
      <c r="C224" s="46">
        <v>300</v>
      </c>
      <c r="D224" s="46">
        <v>300</v>
      </c>
      <c r="E224" s="46">
        <v>300</v>
      </c>
      <c r="F224" s="46">
        <v>300</v>
      </c>
      <c r="G224" s="46">
        <v>300</v>
      </c>
      <c r="H224" s="46">
        <v>300</v>
      </c>
      <c r="I224" s="46">
        <v>300</v>
      </c>
      <c r="J224" s="46">
        <v>300</v>
      </c>
      <c r="K224" s="46">
        <v>300</v>
      </c>
      <c r="L224" s="46">
        <v>300</v>
      </c>
      <c r="M224" s="46">
        <v>300</v>
      </c>
      <c r="N224" s="46">
        <v>300</v>
      </c>
      <c r="O224" s="46">
        <f t="shared" si="10"/>
        <v>3600</v>
      </c>
      <c r="P224" s="58"/>
      <c r="Q224" s="58"/>
      <c r="R224" s="58"/>
      <c r="S224" s="58"/>
      <c r="T224" s="58"/>
      <c r="U224" s="58"/>
      <c r="V224" s="58"/>
    </row>
    <row r="225" spans="1:22" x14ac:dyDescent="0.25">
      <c r="A225" s="82">
        <v>1545</v>
      </c>
      <c r="B225" s="82" t="s">
        <v>225</v>
      </c>
      <c r="C225" s="46">
        <v>6471.2340000000013</v>
      </c>
      <c r="D225" s="46">
        <v>6471.2340000000013</v>
      </c>
      <c r="E225" s="46">
        <v>6471.2340000000013</v>
      </c>
      <c r="F225" s="46">
        <v>6471.2340000000013</v>
      </c>
      <c r="G225" s="46">
        <v>6471.2340000000013</v>
      </c>
      <c r="H225" s="46">
        <v>6471.2340000000013</v>
      </c>
      <c r="I225" s="46">
        <v>6471.2340000000013</v>
      </c>
      <c r="J225" s="46">
        <v>6471.2340000000013</v>
      </c>
      <c r="K225" s="46">
        <v>12942.468000000003</v>
      </c>
      <c r="L225" s="46">
        <v>6471.2340000000013</v>
      </c>
      <c r="M225" s="46">
        <v>6471.2340000000013</v>
      </c>
      <c r="N225" s="46">
        <v>8236.1160000000018</v>
      </c>
      <c r="O225" s="46">
        <f t="shared" si="10"/>
        <v>85890.924000000028</v>
      </c>
      <c r="P225" s="58"/>
      <c r="Q225" s="58"/>
      <c r="R225" s="58"/>
      <c r="S225" s="58"/>
      <c r="T225" s="58"/>
      <c r="U225" s="58"/>
      <c r="V225" s="58"/>
    </row>
    <row r="226" spans="1:22" x14ac:dyDescent="0.25">
      <c r="A226" s="82">
        <v>1547</v>
      </c>
      <c r="B226" s="82" t="s">
        <v>226</v>
      </c>
      <c r="C226" s="46">
        <v>5205.3119999999999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0</v>
      </c>
      <c r="M226" s="46">
        <v>0</v>
      </c>
      <c r="N226" s="46">
        <v>0</v>
      </c>
      <c r="O226" s="46">
        <f t="shared" si="10"/>
        <v>5205.3119999999999</v>
      </c>
      <c r="P226" s="58"/>
      <c r="Q226" s="58"/>
      <c r="R226" s="58"/>
      <c r="S226" s="58"/>
      <c r="T226" s="58"/>
      <c r="U226" s="58"/>
      <c r="V226" s="58"/>
    </row>
    <row r="227" spans="1:22" x14ac:dyDescent="0.25">
      <c r="A227" s="82">
        <v>1548</v>
      </c>
      <c r="B227" s="82" t="s">
        <v>227</v>
      </c>
      <c r="C227" s="46">
        <v>0</v>
      </c>
      <c r="D227" s="46">
        <v>0</v>
      </c>
      <c r="E227" s="46">
        <v>0</v>
      </c>
      <c r="F227" s="46">
        <v>0</v>
      </c>
      <c r="G227" s="46">
        <v>5205.3119999999999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f t="shared" si="10"/>
        <v>5205.3119999999999</v>
      </c>
      <c r="P227" s="58"/>
      <c r="Q227" s="58"/>
      <c r="R227" s="58"/>
      <c r="S227" s="58"/>
      <c r="T227" s="58"/>
      <c r="U227" s="58"/>
      <c r="V227" s="58"/>
    </row>
    <row r="228" spans="1:22" x14ac:dyDescent="0.25">
      <c r="A228" s="82">
        <v>1592</v>
      </c>
      <c r="B228" s="82" t="s">
        <v>228</v>
      </c>
      <c r="C228" s="46">
        <v>4048.5760000000005</v>
      </c>
      <c r="D228" s="46">
        <v>4048.5760000000005</v>
      </c>
      <c r="E228" s="46">
        <v>5060.72</v>
      </c>
      <c r="F228" s="46">
        <v>4048.5760000000005</v>
      </c>
      <c r="G228" s="46">
        <v>5060.72</v>
      </c>
      <c r="H228" s="46">
        <v>4048.5760000000005</v>
      </c>
      <c r="I228" s="46">
        <v>4048.5760000000005</v>
      </c>
      <c r="J228" s="46">
        <v>5060.72</v>
      </c>
      <c r="K228" s="46">
        <v>4048.5760000000005</v>
      </c>
      <c r="L228" s="46">
        <v>4048.5760000000005</v>
      </c>
      <c r="M228" s="46">
        <v>5060.72</v>
      </c>
      <c r="N228" s="46">
        <v>4048.5760000000005</v>
      </c>
      <c r="O228" s="46">
        <f t="shared" si="10"/>
        <v>52631.488000000005</v>
      </c>
      <c r="P228" s="58"/>
      <c r="Q228" s="58"/>
      <c r="R228" s="58"/>
      <c r="S228" s="58"/>
      <c r="T228" s="58"/>
      <c r="U228" s="58"/>
      <c r="V228" s="58"/>
    </row>
    <row r="229" spans="1:22" x14ac:dyDescent="0.25">
      <c r="A229" s="82">
        <v>1593</v>
      </c>
      <c r="B229" s="82" t="s">
        <v>229</v>
      </c>
      <c r="C229" s="46">
        <v>4048.5760000000005</v>
      </c>
      <c r="D229" s="46">
        <v>4048.5760000000005</v>
      </c>
      <c r="E229" s="46">
        <v>5060.72</v>
      </c>
      <c r="F229" s="46">
        <v>4048.5760000000005</v>
      </c>
      <c r="G229" s="46">
        <v>5060.72</v>
      </c>
      <c r="H229" s="46">
        <v>4048.5760000000005</v>
      </c>
      <c r="I229" s="46">
        <v>4048.5760000000005</v>
      </c>
      <c r="J229" s="46">
        <v>5060.72</v>
      </c>
      <c r="K229" s="46">
        <v>4048.5760000000005</v>
      </c>
      <c r="L229" s="46">
        <v>4048.5760000000005</v>
      </c>
      <c r="M229" s="46">
        <v>5060.72</v>
      </c>
      <c r="N229" s="46">
        <v>4048.5760000000005</v>
      </c>
      <c r="O229" s="46">
        <f t="shared" si="10"/>
        <v>52631.488000000005</v>
      </c>
      <c r="P229" s="58"/>
      <c r="Q229" s="58"/>
      <c r="R229" s="58"/>
      <c r="S229" s="58"/>
      <c r="T229" s="58"/>
      <c r="U229" s="58"/>
      <c r="V229" s="58"/>
    </row>
    <row r="230" spans="1:22" x14ac:dyDescent="0.25">
      <c r="A230" s="82">
        <v>1612</v>
      </c>
      <c r="B230" s="82" t="s">
        <v>230</v>
      </c>
      <c r="C230" s="46">
        <v>971.65824000000009</v>
      </c>
      <c r="D230" s="46">
        <v>971.65824000000009</v>
      </c>
      <c r="E230" s="46">
        <v>1214.5728000000001</v>
      </c>
      <c r="F230" s="46">
        <v>971.65824000000009</v>
      </c>
      <c r="G230" s="46">
        <v>1214.5728000000001</v>
      </c>
      <c r="H230" s="46">
        <v>971.65824000000009</v>
      </c>
      <c r="I230" s="46">
        <v>971.65824000000009</v>
      </c>
      <c r="J230" s="46">
        <v>1214.5728000000001</v>
      </c>
      <c r="K230" s="46">
        <v>971.65824000000009</v>
      </c>
      <c r="L230" s="46">
        <v>971.65824000000009</v>
      </c>
      <c r="M230" s="46">
        <v>1214.5728000000001</v>
      </c>
      <c r="N230" s="46">
        <v>971.65824000000009</v>
      </c>
      <c r="O230" s="46">
        <f t="shared" si="10"/>
        <v>12631.557120000001</v>
      </c>
      <c r="P230" s="58"/>
      <c r="Q230" s="58"/>
      <c r="R230" s="58"/>
      <c r="S230" s="58"/>
      <c r="T230" s="58"/>
      <c r="U230" s="58"/>
      <c r="V230" s="58"/>
    </row>
    <row r="231" spans="1:22" x14ac:dyDescent="0.25">
      <c r="A231" s="82">
        <v>2111</v>
      </c>
      <c r="B231" s="82" t="s">
        <v>231</v>
      </c>
      <c r="C231" s="84">
        <v>0</v>
      </c>
      <c r="D231" s="84">
        <v>2000</v>
      </c>
      <c r="E231" s="84">
        <v>0</v>
      </c>
      <c r="F231" s="84">
        <v>0</v>
      </c>
      <c r="G231" s="84">
        <v>2000</v>
      </c>
      <c r="H231" s="84">
        <v>0</v>
      </c>
      <c r="I231" s="84">
        <v>0</v>
      </c>
      <c r="J231" s="84">
        <v>0</v>
      </c>
      <c r="K231" s="84">
        <v>0</v>
      </c>
      <c r="L231" s="84">
        <v>0</v>
      </c>
      <c r="M231" s="84">
        <v>0</v>
      </c>
      <c r="N231" s="84">
        <v>0</v>
      </c>
      <c r="O231" s="84">
        <f t="shared" si="10"/>
        <v>4000</v>
      </c>
      <c r="P231" s="58"/>
      <c r="Q231" s="58"/>
      <c r="R231" s="58"/>
      <c r="S231" s="58"/>
      <c r="T231" s="58"/>
      <c r="U231" s="58"/>
      <c r="V231" s="58"/>
    </row>
    <row r="232" spans="1:22" x14ac:dyDescent="0.25">
      <c r="A232" s="82">
        <v>2215</v>
      </c>
      <c r="B232" s="82" t="s">
        <v>235</v>
      </c>
      <c r="C232" s="84">
        <v>2100</v>
      </c>
      <c r="D232" s="84">
        <v>2100</v>
      </c>
      <c r="E232" s="84">
        <v>1500</v>
      </c>
      <c r="F232" s="84">
        <v>3000</v>
      </c>
      <c r="G232" s="84">
        <v>2500</v>
      </c>
      <c r="H232" s="84">
        <v>2100</v>
      </c>
      <c r="I232" s="84">
        <v>3000</v>
      </c>
      <c r="J232" s="84">
        <v>2100</v>
      </c>
      <c r="K232" s="84">
        <v>2100</v>
      </c>
      <c r="L232" s="84">
        <v>2100</v>
      </c>
      <c r="M232" s="84">
        <v>2100</v>
      </c>
      <c r="N232" s="84">
        <v>2100</v>
      </c>
      <c r="O232" s="84">
        <f t="shared" si="10"/>
        <v>26800</v>
      </c>
      <c r="P232" s="58"/>
      <c r="Q232" s="58"/>
      <c r="R232" s="58"/>
      <c r="S232" s="58"/>
      <c r="T232" s="58"/>
      <c r="U232" s="58"/>
      <c r="V232" s="58"/>
    </row>
    <row r="233" spans="1:22" x14ac:dyDescent="0.25">
      <c r="A233" s="82">
        <v>2612</v>
      </c>
      <c r="B233" s="82" t="s">
        <v>316</v>
      </c>
      <c r="C233" s="84">
        <v>3500</v>
      </c>
      <c r="D233" s="84">
        <v>3500</v>
      </c>
      <c r="E233" s="84">
        <v>3500</v>
      </c>
      <c r="F233" s="84">
        <v>3500</v>
      </c>
      <c r="G233" s="84">
        <v>3500</v>
      </c>
      <c r="H233" s="84">
        <v>3500</v>
      </c>
      <c r="I233" s="84">
        <v>3500</v>
      </c>
      <c r="J233" s="84">
        <v>3500</v>
      </c>
      <c r="K233" s="84">
        <v>3500</v>
      </c>
      <c r="L233" s="84">
        <v>3500</v>
      </c>
      <c r="M233" s="84">
        <v>3500</v>
      </c>
      <c r="N233" s="84">
        <v>3500</v>
      </c>
      <c r="O233" s="84">
        <f t="shared" si="10"/>
        <v>42000</v>
      </c>
      <c r="P233" s="58"/>
      <c r="Q233" s="58"/>
      <c r="R233" s="58"/>
      <c r="S233" s="58"/>
      <c r="T233" s="58"/>
      <c r="U233" s="58"/>
      <c r="V233" s="58"/>
    </row>
    <row r="234" spans="1:22" x14ac:dyDescent="0.25">
      <c r="A234" s="82">
        <v>3142</v>
      </c>
      <c r="B234" s="82" t="s">
        <v>244</v>
      </c>
      <c r="C234" s="84">
        <v>900</v>
      </c>
      <c r="D234" s="84">
        <v>900</v>
      </c>
      <c r="E234" s="84">
        <v>900</v>
      </c>
      <c r="F234" s="84">
        <v>900</v>
      </c>
      <c r="G234" s="84">
        <v>900</v>
      </c>
      <c r="H234" s="84">
        <v>900</v>
      </c>
      <c r="I234" s="84">
        <v>900</v>
      </c>
      <c r="J234" s="84">
        <v>900</v>
      </c>
      <c r="K234" s="84">
        <v>900</v>
      </c>
      <c r="L234" s="84">
        <v>900</v>
      </c>
      <c r="M234" s="84">
        <v>900</v>
      </c>
      <c r="N234" s="84">
        <v>900</v>
      </c>
      <c r="O234" s="84">
        <f t="shared" si="10"/>
        <v>10800</v>
      </c>
      <c r="P234" s="58"/>
      <c r="Q234" s="58"/>
      <c r="R234" s="58"/>
      <c r="S234" s="58"/>
      <c r="T234" s="58"/>
      <c r="U234" s="58"/>
      <c r="V234" s="58"/>
    </row>
    <row r="235" spans="1:22" x14ac:dyDescent="0.25">
      <c r="A235" s="82">
        <v>3511</v>
      </c>
      <c r="B235" s="63" t="s">
        <v>261</v>
      </c>
      <c r="C235" s="84">
        <v>0</v>
      </c>
      <c r="D235" s="84">
        <v>6000</v>
      </c>
      <c r="E235" s="84">
        <v>21000</v>
      </c>
      <c r="F235" s="84">
        <v>0</v>
      </c>
      <c r="G235" s="84">
        <v>5000</v>
      </c>
      <c r="H235" s="84">
        <v>0</v>
      </c>
      <c r="I235" s="84">
        <v>5000</v>
      </c>
      <c r="J235" s="84">
        <v>0</v>
      </c>
      <c r="K235" s="84">
        <v>5000</v>
      </c>
      <c r="L235" s="84">
        <v>0</v>
      </c>
      <c r="M235" s="84">
        <v>5000</v>
      </c>
      <c r="N235" s="84">
        <v>0</v>
      </c>
      <c r="O235" s="84">
        <f t="shared" si="10"/>
        <v>47000</v>
      </c>
      <c r="P235" s="58"/>
      <c r="Q235" s="58"/>
      <c r="R235" s="58"/>
      <c r="S235" s="58"/>
      <c r="T235" s="58"/>
      <c r="U235" s="58"/>
      <c r="V235" s="58"/>
    </row>
    <row r="236" spans="1:22" ht="26.25" x14ac:dyDescent="0.25">
      <c r="A236" s="82">
        <v>3551</v>
      </c>
      <c r="B236" s="82" t="s">
        <v>360</v>
      </c>
      <c r="C236" s="84">
        <v>37000</v>
      </c>
      <c r="D236" s="84">
        <v>6000</v>
      </c>
      <c r="E236" s="84">
        <v>1500</v>
      </c>
      <c r="F236" s="84">
        <v>7000</v>
      </c>
      <c r="G236" s="84">
        <v>6000</v>
      </c>
      <c r="H236" s="84">
        <v>29000</v>
      </c>
      <c r="I236" s="84">
        <v>18560</v>
      </c>
      <c r="J236" s="84">
        <v>6000</v>
      </c>
      <c r="K236" s="84">
        <v>6000</v>
      </c>
      <c r="L236" s="84">
        <v>6000</v>
      </c>
      <c r="M236" s="84">
        <v>4000</v>
      </c>
      <c r="N236" s="84">
        <v>6000</v>
      </c>
      <c r="O236" s="84">
        <f t="shared" si="10"/>
        <v>133060</v>
      </c>
      <c r="P236" s="58"/>
      <c r="Q236" s="58"/>
      <c r="R236" s="58"/>
      <c r="S236" s="58"/>
      <c r="T236" s="58"/>
      <c r="U236" s="58"/>
      <c r="V236" s="58"/>
    </row>
    <row r="237" spans="1:22" x14ac:dyDescent="0.25">
      <c r="A237" s="82">
        <v>3571</v>
      </c>
      <c r="B237" s="82" t="s">
        <v>287</v>
      </c>
      <c r="C237" s="84">
        <v>0</v>
      </c>
      <c r="D237" s="84">
        <v>0</v>
      </c>
      <c r="E237" s="84">
        <v>2000</v>
      </c>
      <c r="F237" s="84">
        <v>0</v>
      </c>
      <c r="G237" s="84">
        <v>0</v>
      </c>
      <c r="H237" s="84">
        <v>0</v>
      </c>
      <c r="I237" s="84">
        <v>0</v>
      </c>
      <c r="J237" s="84">
        <v>0</v>
      </c>
      <c r="K237" s="84">
        <v>2000</v>
      </c>
      <c r="L237" s="84">
        <v>0</v>
      </c>
      <c r="M237" s="84">
        <v>0</v>
      </c>
      <c r="N237" s="84">
        <v>0</v>
      </c>
      <c r="O237" s="84">
        <f t="shared" si="10"/>
        <v>4000</v>
      </c>
      <c r="P237" s="58"/>
      <c r="Q237" s="58"/>
      <c r="R237" s="58"/>
      <c r="S237" s="58"/>
      <c r="T237" s="58"/>
      <c r="U237" s="58"/>
      <c r="V237" s="58"/>
    </row>
    <row r="238" spans="1:22" x14ac:dyDescent="0.25">
      <c r="A238" s="82">
        <v>3856</v>
      </c>
      <c r="B238" s="82" t="s">
        <v>270</v>
      </c>
      <c r="C238" s="84">
        <v>0</v>
      </c>
      <c r="D238" s="84">
        <v>2000</v>
      </c>
      <c r="E238" s="84">
        <v>0</v>
      </c>
      <c r="F238" s="84">
        <v>0</v>
      </c>
      <c r="G238" s="84">
        <v>0</v>
      </c>
      <c r="H238" s="84">
        <v>0</v>
      </c>
      <c r="I238" s="84">
        <v>0</v>
      </c>
      <c r="J238" s="84">
        <v>0</v>
      </c>
      <c r="K238" s="84">
        <v>0</v>
      </c>
      <c r="L238" s="84">
        <v>0</v>
      </c>
      <c r="M238" s="84">
        <v>0</v>
      </c>
      <c r="N238" s="84">
        <v>0</v>
      </c>
      <c r="O238" s="84">
        <f t="shared" si="10"/>
        <v>2000</v>
      </c>
      <c r="P238" s="58"/>
      <c r="Q238" s="58"/>
      <c r="R238" s="58"/>
      <c r="S238" s="58"/>
      <c r="T238" s="58"/>
      <c r="U238" s="58"/>
      <c r="V238" s="58"/>
    </row>
    <row r="239" spans="1:22" x14ac:dyDescent="0.25">
      <c r="A239" s="82">
        <v>3857</v>
      </c>
      <c r="B239" s="82" t="s">
        <v>271</v>
      </c>
      <c r="C239" s="84">
        <v>100</v>
      </c>
      <c r="D239" s="84">
        <v>100</v>
      </c>
      <c r="E239" s="84">
        <v>100</v>
      </c>
      <c r="F239" s="84">
        <v>100</v>
      </c>
      <c r="G239" s="84">
        <v>100</v>
      </c>
      <c r="H239" s="84">
        <v>100</v>
      </c>
      <c r="I239" s="84">
        <v>100</v>
      </c>
      <c r="J239" s="84">
        <v>100</v>
      </c>
      <c r="K239" s="84">
        <v>100</v>
      </c>
      <c r="L239" s="84">
        <v>100</v>
      </c>
      <c r="M239" s="84">
        <v>100</v>
      </c>
      <c r="N239" s="84">
        <v>100</v>
      </c>
      <c r="O239" s="84">
        <f t="shared" si="10"/>
        <v>1200</v>
      </c>
      <c r="P239" s="58"/>
      <c r="Q239" s="58"/>
      <c r="R239" s="58"/>
      <c r="S239" s="58"/>
      <c r="T239" s="58"/>
      <c r="U239" s="58"/>
      <c r="V239" s="58"/>
    </row>
    <row r="240" spans="1:22" x14ac:dyDescent="0.25">
      <c r="A240" s="82">
        <v>5671</v>
      </c>
      <c r="B240" s="82" t="s">
        <v>294</v>
      </c>
      <c r="C240" s="84">
        <v>0</v>
      </c>
      <c r="D240" s="84">
        <v>0</v>
      </c>
      <c r="E240" s="84">
        <v>5000</v>
      </c>
      <c r="F240" s="84">
        <v>0</v>
      </c>
      <c r="G240" s="84">
        <v>0</v>
      </c>
      <c r="H240" s="84">
        <v>0</v>
      </c>
      <c r="I240" s="84">
        <v>0</v>
      </c>
      <c r="J240" s="84">
        <v>5000</v>
      </c>
      <c r="K240" s="84">
        <v>0</v>
      </c>
      <c r="L240" s="84">
        <v>0</v>
      </c>
      <c r="M240" s="84">
        <v>0</v>
      </c>
      <c r="N240" s="84">
        <v>0</v>
      </c>
      <c r="O240" s="84">
        <f t="shared" si="10"/>
        <v>10000</v>
      </c>
      <c r="P240" s="58"/>
      <c r="Q240" s="58"/>
      <c r="R240" s="58"/>
      <c r="S240" s="58"/>
      <c r="T240" s="58"/>
      <c r="U240" s="58"/>
      <c r="V240" s="58"/>
    </row>
    <row r="241" spans="1:22" ht="39" x14ac:dyDescent="0.25">
      <c r="A241" s="82" t="s">
        <v>353</v>
      </c>
      <c r="B241" s="82" t="s">
        <v>155</v>
      </c>
      <c r="C241" s="44">
        <f t="shared" ref="C241:O241" si="11">SUM(C212:C240)</f>
        <v>127245.95532000002</v>
      </c>
      <c r="D241" s="44">
        <f t="shared" si="11"/>
        <v>113612.20932000002</v>
      </c>
      <c r="E241" s="44">
        <f t="shared" si="11"/>
        <v>138747.42348</v>
      </c>
      <c r="F241" s="44">
        <f t="shared" si="11"/>
        <v>111255.60432000001</v>
      </c>
      <c r="G241" s="44">
        <f t="shared" si="11"/>
        <v>122325.74048000001</v>
      </c>
      <c r="H241" s="44">
        <f t="shared" si="11"/>
        <v>125415.20932000002</v>
      </c>
      <c r="I241" s="44">
        <f t="shared" si="11"/>
        <v>105470.21832000001</v>
      </c>
      <c r="J241" s="44">
        <f t="shared" si="11"/>
        <v>121979.96148000001</v>
      </c>
      <c r="K241" s="44">
        <f t="shared" si="11"/>
        <v>104122.47148500002</v>
      </c>
      <c r="L241" s="44">
        <f t="shared" si="11"/>
        <v>102415.20932000002</v>
      </c>
      <c r="M241" s="44">
        <f t="shared" si="11"/>
        <v>112016.74171179089</v>
      </c>
      <c r="N241" s="44">
        <f t="shared" si="11"/>
        <v>109517.34495608309</v>
      </c>
      <c r="O241" s="44">
        <f t="shared" si="11"/>
        <v>1394124.0895128741</v>
      </c>
      <c r="P241" s="58"/>
      <c r="Q241" s="58"/>
      <c r="R241" s="58"/>
      <c r="S241" s="58"/>
      <c r="T241" s="58"/>
      <c r="U241" s="58"/>
      <c r="V241" s="58"/>
    </row>
    <row r="242" spans="1:22" x14ac:dyDescent="0.25">
      <c r="A242" s="81"/>
      <c r="C242" s="46"/>
      <c r="D242" s="46"/>
      <c r="E242" s="46"/>
      <c r="J242" s="46"/>
      <c r="K242" s="46"/>
      <c r="L242" s="46"/>
      <c r="M242" s="46"/>
      <c r="N242" s="46"/>
      <c r="O242" s="46"/>
      <c r="P242" s="58"/>
      <c r="Q242" s="58"/>
      <c r="R242" s="58"/>
      <c r="S242" s="58"/>
      <c r="T242" s="58"/>
      <c r="U242" s="58"/>
      <c r="V242" s="58"/>
    </row>
    <row r="243" spans="1:22" x14ac:dyDescent="0.25">
      <c r="A243" s="40">
        <v>700</v>
      </c>
      <c r="B243" s="40" t="s">
        <v>385</v>
      </c>
      <c r="C243" s="47"/>
      <c r="D243" s="47"/>
      <c r="E243" s="47"/>
      <c r="F243" s="81"/>
      <c r="G243" s="81"/>
      <c r="H243" s="81"/>
      <c r="I243" s="81"/>
      <c r="J243" s="46"/>
      <c r="K243" s="46"/>
      <c r="L243" s="46"/>
      <c r="M243" s="46"/>
      <c r="N243" s="46"/>
      <c r="O243" s="46"/>
      <c r="P243" s="58"/>
      <c r="Q243" s="58"/>
      <c r="R243" s="58"/>
      <c r="S243" s="58"/>
      <c r="T243" s="58"/>
      <c r="U243" s="58"/>
      <c r="V243" s="58"/>
    </row>
    <row r="244" spans="1:22" x14ac:dyDescent="0.25">
      <c r="A244" s="82">
        <v>1131</v>
      </c>
      <c r="B244" s="82" t="s">
        <v>210</v>
      </c>
      <c r="C244" s="46">
        <v>30266.400000000001</v>
      </c>
      <c r="D244" s="46">
        <v>30266.400000000001</v>
      </c>
      <c r="E244" s="46">
        <v>37833</v>
      </c>
      <c r="F244" s="46">
        <v>30266.400000000001</v>
      </c>
      <c r="G244" s="46">
        <v>37833</v>
      </c>
      <c r="H244" s="46">
        <v>30266.400000000001</v>
      </c>
      <c r="I244" s="46">
        <v>30266.400000000001</v>
      </c>
      <c r="J244" s="46">
        <v>37833</v>
      </c>
      <c r="K244" s="46">
        <v>30266.400000000001</v>
      </c>
      <c r="L244" s="46">
        <v>30266.400000000001</v>
      </c>
      <c r="M244" s="46">
        <v>37833</v>
      </c>
      <c r="N244" s="46">
        <v>30266.400000000001</v>
      </c>
      <c r="O244" s="46">
        <f>SUM(C244:N244)</f>
        <v>393463.20000000007</v>
      </c>
      <c r="P244" s="58"/>
      <c r="Q244" s="58"/>
      <c r="R244" s="58"/>
      <c r="S244" s="58"/>
      <c r="T244" s="58"/>
      <c r="U244" s="58"/>
      <c r="V244" s="58"/>
    </row>
    <row r="245" spans="1:22" x14ac:dyDescent="0.25">
      <c r="A245" s="82">
        <v>1322</v>
      </c>
      <c r="B245" s="82" t="s">
        <v>213</v>
      </c>
      <c r="C245" s="46">
        <v>1059.3240000000001</v>
      </c>
      <c r="D245" s="46">
        <v>1059.3240000000001</v>
      </c>
      <c r="E245" s="46">
        <v>1324.1550000000002</v>
      </c>
      <c r="F245" s="46">
        <v>1059.3240000000001</v>
      </c>
      <c r="G245" s="46">
        <v>1324.1550000000002</v>
      </c>
      <c r="H245" s="46">
        <v>1059.3240000000001</v>
      </c>
      <c r="I245" s="46">
        <v>1059.3240000000001</v>
      </c>
      <c r="J245" s="46">
        <v>1324.1550000000002</v>
      </c>
      <c r="K245" s="46">
        <v>1059.3240000000001</v>
      </c>
      <c r="L245" s="46">
        <v>1059.3240000000001</v>
      </c>
      <c r="M245" s="46">
        <v>1324.1550000000002</v>
      </c>
      <c r="N245" s="46">
        <v>1059.3240000000001</v>
      </c>
      <c r="O245" s="46">
        <f t="shared" ref="O245:O266" si="12">SUM(C245:N245)</f>
        <v>13771.212000000005</v>
      </c>
      <c r="P245" s="58"/>
      <c r="Q245" s="58"/>
      <c r="R245" s="58"/>
      <c r="S245" s="58"/>
      <c r="T245" s="58"/>
      <c r="U245" s="58"/>
      <c r="V245" s="58"/>
    </row>
    <row r="246" spans="1:22" x14ac:dyDescent="0.25">
      <c r="A246" s="82">
        <v>1323</v>
      </c>
      <c r="B246" s="82" t="s">
        <v>214</v>
      </c>
      <c r="C246" s="46">
        <v>4323.7714285714283</v>
      </c>
      <c r="D246" s="46">
        <v>4323.7714285714283</v>
      </c>
      <c r="E246" s="46">
        <v>4323.7714285714283</v>
      </c>
      <c r="F246" s="46">
        <v>4323.7714285714283</v>
      </c>
      <c r="G246" s="46">
        <v>4323.7714285714283</v>
      </c>
      <c r="H246" s="46">
        <v>4323.7714285714283</v>
      </c>
      <c r="I246" s="46">
        <v>4323.7714285714283</v>
      </c>
      <c r="J246" s="46">
        <v>4323.7714285714283</v>
      </c>
      <c r="K246" s="46">
        <v>4323.7714285714283</v>
      </c>
      <c r="L246" s="46">
        <v>4323.7714285714283</v>
      </c>
      <c r="M246" s="46">
        <v>4323.7714285714283</v>
      </c>
      <c r="N246" s="46">
        <v>4323.7714285714283</v>
      </c>
      <c r="O246" s="46">
        <f t="shared" si="12"/>
        <v>51885.257142857154</v>
      </c>
      <c r="P246" s="58"/>
      <c r="Q246" s="58"/>
      <c r="R246" s="58"/>
      <c r="S246" s="58"/>
      <c r="T246" s="58"/>
      <c r="U246" s="58"/>
      <c r="V246" s="58"/>
    </row>
    <row r="247" spans="1:22" x14ac:dyDescent="0.25">
      <c r="A247" s="82">
        <v>1324</v>
      </c>
      <c r="B247" s="82" t="s">
        <v>215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3000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3000</v>
      </c>
      <c r="O247" s="46">
        <f t="shared" si="12"/>
        <v>6000</v>
      </c>
      <c r="P247" s="58"/>
      <c r="Q247" s="58"/>
      <c r="R247" s="58"/>
      <c r="S247" s="58"/>
      <c r="T247" s="58"/>
      <c r="U247" s="58"/>
      <c r="V247" s="58"/>
    </row>
    <row r="248" spans="1:22" x14ac:dyDescent="0.25">
      <c r="A248" s="82">
        <v>1325</v>
      </c>
      <c r="B248" s="82" t="s">
        <v>216</v>
      </c>
      <c r="C248" s="46">
        <v>1193.3609142857142</v>
      </c>
      <c r="D248" s="46">
        <v>1193.3609142857142</v>
      </c>
      <c r="E248" s="46">
        <v>1193.3609142857142</v>
      </c>
      <c r="F248" s="46">
        <v>1193.3609142857142</v>
      </c>
      <c r="G248" s="46">
        <v>1193.3609142857142</v>
      </c>
      <c r="H248" s="46">
        <v>1193.3609142857142</v>
      </c>
      <c r="I248" s="46">
        <v>1193.3609142857142</v>
      </c>
      <c r="J248" s="46">
        <v>1193.3609142857142</v>
      </c>
      <c r="K248" s="46">
        <v>1193.3609142857142</v>
      </c>
      <c r="L248" s="46">
        <v>1193.3609142857142</v>
      </c>
      <c r="M248" s="46">
        <v>1193.3609142857142</v>
      </c>
      <c r="N248" s="46">
        <v>1193.3609142857142</v>
      </c>
      <c r="O248" s="46">
        <f t="shared" si="12"/>
        <v>14320.330971428573</v>
      </c>
      <c r="P248" s="58"/>
      <c r="Q248" s="58"/>
      <c r="R248" s="58"/>
      <c r="S248" s="58"/>
      <c r="T248" s="58"/>
      <c r="U248" s="58"/>
      <c r="V248" s="58"/>
    </row>
    <row r="249" spans="1:22" x14ac:dyDescent="0.25">
      <c r="A249" s="82">
        <v>1332</v>
      </c>
      <c r="B249" s="63" t="s">
        <v>350</v>
      </c>
      <c r="C249" s="46">
        <v>1000</v>
      </c>
      <c r="D249" s="46">
        <v>1000</v>
      </c>
      <c r="E249" s="46">
        <v>1000</v>
      </c>
      <c r="F249" s="46">
        <v>1000</v>
      </c>
      <c r="G249" s="46">
        <v>1000</v>
      </c>
      <c r="H249" s="46">
        <v>1000</v>
      </c>
      <c r="I249" s="46">
        <v>1000</v>
      </c>
      <c r="J249" s="46">
        <v>1000</v>
      </c>
      <c r="K249" s="46">
        <v>1000</v>
      </c>
      <c r="L249" s="46">
        <v>1000</v>
      </c>
      <c r="M249" s="46">
        <v>1000</v>
      </c>
      <c r="N249" s="46">
        <v>1000</v>
      </c>
      <c r="O249" s="46">
        <f t="shared" si="12"/>
        <v>12000</v>
      </c>
      <c r="P249" s="58"/>
      <c r="Q249" s="58"/>
      <c r="R249" s="58"/>
      <c r="S249" s="58"/>
      <c r="T249" s="58"/>
      <c r="U249" s="58"/>
      <c r="V249" s="58"/>
    </row>
    <row r="250" spans="1:22" x14ac:dyDescent="0.25">
      <c r="A250" s="82">
        <v>1336</v>
      </c>
      <c r="B250" s="82" t="s">
        <v>218</v>
      </c>
      <c r="C250" s="46">
        <v>4030.4250000000002</v>
      </c>
      <c r="D250" s="46">
        <v>1197</v>
      </c>
      <c r="E250" s="46">
        <v>2126.7330000000002</v>
      </c>
      <c r="F250" s="46">
        <v>6940.3949999999995</v>
      </c>
      <c r="G250" s="46">
        <v>5145.4580000000005</v>
      </c>
      <c r="H250" s="46">
        <v>0</v>
      </c>
      <c r="I250" s="46">
        <v>0</v>
      </c>
      <c r="J250" s="46">
        <v>0</v>
      </c>
      <c r="K250" s="46">
        <v>3641.0191650000002</v>
      </c>
      <c r="L250" s="46">
        <v>0</v>
      </c>
      <c r="M250" s="46">
        <v>4441.7712317908899</v>
      </c>
      <c r="N250" s="46">
        <v>5337.2536360830563</v>
      </c>
      <c r="O250" s="46">
        <f t="shared" si="12"/>
        <v>32860.055032873948</v>
      </c>
      <c r="P250" s="58"/>
      <c r="Q250" s="58"/>
      <c r="R250" s="58"/>
      <c r="S250" s="58"/>
      <c r="T250" s="58"/>
      <c r="U250" s="58"/>
      <c r="V250" s="58"/>
    </row>
    <row r="251" spans="1:22" x14ac:dyDescent="0.25">
      <c r="A251" s="82">
        <v>1337</v>
      </c>
      <c r="B251" s="82" t="s">
        <v>351</v>
      </c>
      <c r="C251" s="46">
        <v>0</v>
      </c>
      <c r="D251" s="46">
        <v>0</v>
      </c>
      <c r="E251" s="46">
        <v>9079.92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f t="shared" si="12"/>
        <v>9079.92</v>
      </c>
      <c r="P251" s="58"/>
      <c r="Q251" s="58"/>
      <c r="R251" s="58"/>
      <c r="S251" s="58"/>
      <c r="T251" s="58"/>
      <c r="U251" s="58"/>
      <c r="V251" s="58"/>
    </row>
    <row r="252" spans="1:22" x14ac:dyDescent="0.25">
      <c r="A252" s="82">
        <v>1338</v>
      </c>
      <c r="B252" s="82" t="s">
        <v>298</v>
      </c>
      <c r="C252" s="46">
        <v>1000</v>
      </c>
      <c r="D252" s="46">
        <v>1000</v>
      </c>
      <c r="E252" s="46">
        <v>1000</v>
      </c>
      <c r="F252" s="46">
        <v>1000</v>
      </c>
      <c r="G252" s="46">
        <v>1000</v>
      </c>
      <c r="H252" s="46">
        <v>1000</v>
      </c>
      <c r="I252" s="46">
        <v>1000</v>
      </c>
      <c r="J252" s="46">
        <v>1000</v>
      </c>
      <c r="K252" s="46">
        <v>1000</v>
      </c>
      <c r="L252" s="46">
        <v>1000</v>
      </c>
      <c r="M252" s="46">
        <v>1000</v>
      </c>
      <c r="N252" s="46">
        <v>1000</v>
      </c>
      <c r="O252" s="46">
        <f t="shared" si="12"/>
        <v>12000</v>
      </c>
      <c r="P252" s="58"/>
      <c r="Q252" s="58"/>
      <c r="R252" s="58"/>
      <c r="S252" s="58"/>
      <c r="T252" s="58"/>
      <c r="U252" s="58"/>
      <c r="V252" s="58"/>
    </row>
    <row r="253" spans="1:22" x14ac:dyDescent="0.25">
      <c r="A253" s="82">
        <v>1411</v>
      </c>
      <c r="B253" s="82" t="s">
        <v>221</v>
      </c>
      <c r="C253" s="46">
        <v>5447.9520000000002</v>
      </c>
      <c r="D253" s="46">
        <v>5447.9520000000002</v>
      </c>
      <c r="E253" s="46">
        <v>6809.94</v>
      </c>
      <c r="F253" s="46">
        <v>5447.9520000000002</v>
      </c>
      <c r="G253" s="46">
        <v>6809.94</v>
      </c>
      <c r="H253" s="46">
        <v>5447.9520000000002</v>
      </c>
      <c r="I253" s="46">
        <v>5447.9520000000002</v>
      </c>
      <c r="J253" s="46">
        <v>6809.94</v>
      </c>
      <c r="K253" s="46">
        <v>5447.9520000000002</v>
      </c>
      <c r="L253" s="46">
        <v>5447.9520000000002</v>
      </c>
      <c r="M253" s="46">
        <v>6809.94</v>
      </c>
      <c r="N253" s="46">
        <v>5447.9520000000002</v>
      </c>
      <c r="O253" s="46">
        <f t="shared" si="12"/>
        <v>70823.376000000004</v>
      </c>
      <c r="P253" s="58"/>
      <c r="Q253" s="58"/>
      <c r="R253" s="58"/>
      <c r="S253" s="58"/>
      <c r="T253" s="58"/>
      <c r="U253" s="58"/>
      <c r="V253" s="58"/>
    </row>
    <row r="254" spans="1:22" x14ac:dyDescent="0.25">
      <c r="A254" s="82">
        <v>1421</v>
      </c>
      <c r="B254" s="82" t="s">
        <v>222</v>
      </c>
      <c r="C254" s="46">
        <v>0</v>
      </c>
      <c r="D254" s="46">
        <v>7588.6545000000006</v>
      </c>
      <c r="E254" s="46">
        <v>0</v>
      </c>
      <c r="F254" s="46">
        <v>7588.6545000000006</v>
      </c>
      <c r="G254" s="46">
        <v>0</v>
      </c>
      <c r="H254" s="46">
        <v>7588.6545000000006</v>
      </c>
      <c r="I254" s="46">
        <v>0</v>
      </c>
      <c r="J254" s="46">
        <v>7588.6545000000006</v>
      </c>
      <c r="K254" s="46">
        <v>0</v>
      </c>
      <c r="L254" s="46">
        <v>7588.6545000000006</v>
      </c>
      <c r="M254" s="46">
        <v>0</v>
      </c>
      <c r="N254" s="46">
        <v>7588.6545000000006</v>
      </c>
      <c r="O254" s="46">
        <f t="shared" si="12"/>
        <v>45531.927000000011</v>
      </c>
      <c r="P254" s="58"/>
      <c r="Q254" s="58"/>
      <c r="R254" s="58"/>
      <c r="S254" s="58"/>
      <c r="T254" s="58"/>
      <c r="U254" s="58"/>
      <c r="V254" s="58"/>
    </row>
    <row r="255" spans="1:22" x14ac:dyDescent="0.25">
      <c r="A255" s="82">
        <v>1431</v>
      </c>
      <c r="B255" s="82" t="s">
        <v>223</v>
      </c>
      <c r="C255" s="46">
        <v>0</v>
      </c>
      <c r="D255" s="46">
        <v>7816.3365000000003</v>
      </c>
      <c r="E255" s="46">
        <v>0</v>
      </c>
      <c r="F255" s="46">
        <v>7816.3365000000003</v>
      </c>
      <c r="G255" s="46">
        <v>0</v>
      </c>
      <c r="H255" s="46">
        <v>7816.3365000000003</v>
      </c>
      <c r="I255" s="46">
        <v>0</v>
      </c>
      <c r="J255" s="46">
        <v>7816.3365000000003</v>
      </c>
      <c r="K255" s="46">
        <v>0</v>
      </c>
      <c r="L255" s="46">
        <v>7816.3365000000003</v>
      </c>
      <c r="M255" s="46">
        <v>0</v>
      </c>
      <c r="N255" s="46">
        <v>7816.3365000000003</v>
      </c>
      <c r="O255" s="46">
        <f t="shared" si="12"/>
        <v>46898.019</v>
      </c>
      <c r="P255" s="58"/>
      <c r="Q255" s="58"/>
      <c r="R255" s="58"/>
      <c r="S255" s="58"/>
      <c r="T255" s="58"/>
      <c r="U255" s="58"/>
      <c r="V255" s="58"/>
    </row>
    <row r="256" spans="1:22" x14ac:dyDescent="0.25">
      <c r="A256" s="82">
        <v>1543</v>
      </c>
      <c r="B256" s="82" t="s">
        <v>224</v>
      </c>
      <c r="C256" s="46">
        <v>300</v>
      </c>
      <c r="D256" s="46">
        <v>300</v>
      </c>
      <c r="E256" s="46">
        <v>300</v>
      </c>
      <c r="F256" s="46">
        <v>300</v>
      </c>
      <c r="G256" s="46">
        <v>300</v>
      </c>
      <c r="H256" s="46">
        <v>300</v>
      </c>
      <c r="I256" s="46">
        <v>300</v>
      </c>
      <c r="J256" s="46">
        <v>300</v>
      </c>
      <c r="K256" s="46">
        <v>300</v>
      </c>
      <c r="L256" s="46">
        <v>300</v>
      </c>
      <c r="M256" s="46">
        <v>300</v>
      </c>
      <c r="N256" s="46">
        <v>300</v>
      </c>
      <c r="O256" s="46">
        <f t="shared" si="12"/>
        <v>3600</v>
      </c>
      <c r="P256" s="58"/>
      <c r="Q256" s="58"/>
      <c r="R256" s="58"/>
      <c r="S256" s="58"/>
      <c r="T256" s="58"/>
      <c r="U256" s="58"/>
      <c r="V256" s="58"/>
    </row>
    <row r="257" spans="1:22" x14ac:dyDescent="0.25">
      <c r="A257" s="82">
        <v>1545</v>
      </c>
      <c r="B257" s="82" t="s">
        <v>225</v>
      </c>
      <c r="C257" s="46">
        <v>5546.76</v>
      </c>
      <c r="D257" s="46">
        <v>5546.76</v>
      </c>
      <c r="E257" s="46">
        <v>5546.76</v>
      </c>
      <c r="F257" s="46">
        <v>5546.76</v>
      </c>
      <c r="G257" s="46">
        <v>5546.76</v>
      </c>
      <c r="H257" s="46">
        <v>5546.76</v>
      </c>
      <c r="I257" s="46">
        <v>5546.76</v>
      </c>
      <c r="J257" s="46">
        <v>5546.76</v>
      </c>
      <c r="K257" s="46">
        <v>11093.52</v>
      </c>
      <c r="L257" s="46">
        <v>5546.76</v>
      </c>
      <c r="M257" s="46">
        <v>5546.76</v>
      </c>
      <c r="N257" s="46">
        <v>7059.5127272727277</v>
      </c>
      <c r="O257" s="46">
        <f t="shared" si="12"/>
        <v>73620.632727272736</v>
      </c>
      <c r="P257" s="58"/>
      <c r="Q257" s="58"/>
      <c r="R257" s="58"/>
      <c r="S257" s="58"/>
      <c r="T257" s="58"/>
      <c r="U257" s="58"/>
      <c r="V257" s="58"/>
    </row>
    <row r="258" spans="1:22" x14ac:dyDescent="0.25">
      <c r="A258" s="82">
        <v>1547</v>
      </c>
      <c r="B258" s="82" t="s">
        <v>226</v>
      </c>
      <c r="C258" s="46">
        <v>3891.3942857142861</v>
      </c>
      <c r="D258" s="46">
        <v>0</v>
      </c>
      <c r="E258" s="46">
        <v>0</v>
      </c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0</v>
      </c>
      <c r="M258" s="46">
        <v>0</v>
      </c>
      <c r="N258" s="46">
        <v>0</v>
      </c>
      <c r="O258" s="46">
        <f t="shared" si="12"/>
        <v>3891.3942857142861</v>
      </c>
      <c r="P258" s="58"/>
      <c r="Q258" s="58"/>
      <c r="R258" s="58"/>
      <c r="S258" s="58"/>
      <c r="T258" s="58"/>
      <c r="U258" s="58"/>
      <c r="V258" s="58"/>
    </row>
    <row r="259" spans="1:22" x14ac:dyDescent="0.25">
      <c r="A259" s="82">
        <v>1548</v>
      </c>
      <c r="B259" s="82" t="s">
        <v>227</v>
      </c>
      <c r="C259" s="46">
        <v>0</v>
      </c>
      <c r="D259" s="46">
        <v>0</v>
      </c>
      <c r="E259" s="46">
        <v>0</v>
      </c>
      <c r="F259" s="46">
        <v>0</v>
      </c>
      <c r="G259" s="46">
        <v>3891.3942857142861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46">
        <v>0</v>
      </c>
      <c r="N259" s="46">
        <v>0</v>
      </c>
      <c r="O259" s="46">
        <f t="shared" si="12"/>
        <v>3891.3942857142861</v>
      </c>
      <c r="P259" s="58"/>
      <c r="Q259" s="58"/>
      <c r="R259" s="58"/>
      <c r="S259" s="58"/>
      <c r="T259" s="58"/>
      <c r="U259" s="58"/>
      <c r="V259" s="58"/>
    </row>
    <row r="260" spans="1:22" x14ac:dyDescent="0.25">
      <c r="A260" s="82">
        <v>1592</v>
      </c>
      <c r="B260" s="82" t="s">
        <v>228</v>
      </c>
      <c r="C260" s="46">
        <v>3026.6400000000003</v>
      </c>
      <c r="D260" s="46">
        <v>3026.6400000000003</v>
      </c>
      <c r="E260" s="46">
        <v>3783.3</v>
      </c>
      <c r="F260" s="46">
        <v>3026.6400000000003</v>
      </c>
      <c r="G260" s="46">
        <v>3783.3</v>
      </c>
      <c r="H260" s="46">
        <v>3026.6400000000003</v>
      </c>
      <c r="I260" s="46">
        <v>3026.6400000000003</v>
      </c>
      <c r="J260" s="46">
        <v>3783.3</v>
      </c>
      <c r="K260" s="46">
        <v>3026.6400000000003</v>
      </c>
      <c r="L260" s="46">
        <v>3026.6400000000003</v>
      </c>
      <c r="M260" s="46">
        <v>3783.3</v>
      </c>
      <c r="N260" s="46">
        <v>3026.6400000000003</v>
      </c>
      <c r="O260" s="46">
        <f t="shared" si="12"/>
        <v>39346.32</v>
      </c>
      <c r="P260" s="58"/>
      <c r="Q260" s="58"/>
      <c r="R260" s="58"/>
      <c r="S260" s="58"/>
      <c r="T260" s="58"/>
      <c r="U260" s="58"/>
      <c r="V260" s="58"/>
    </row>
    <row r="261" spans="1:22" x14ac:dyDescent="0.25">
      <c r="A261" s="82">
        <v>1593</v>
      </c>
      <c r="B261" s="82" t="s">
        <v>229</v>
      </c>
      <c r="C261" s="46">
        <v>3026.6400000000003</v>
      </c>
      <c r="D261" s="46">
        <v>3026.6400000000003</v>
      </c>
      <c r="E261" s="46">
        <v>3783.3</v>
      </c>
      <c r="F261" s="46">
        <v>3026.6400000000003</v>
      </c>
      <c r="G261" s="46">
        <v>3783.3</v>
      </c>
      <c r="H261" s="46">
        <v>3026.6400000000003</v>
      </c>
      <c r="I261" s="46">
        <v>3026.6400000000003</v>
      </c>
      <c r="J261" s="46">
        <v>3783.3</v>
      </c>
      <c r="K261" s="46">
        <v>3026.6400000000003</v>
      </c>
      <c r="L261" s="46">
        <v>3026.6400000000003</v>
      </c>
      <c r="M261" s="46">
        <v>3783.3</v>
      </c>
      <c r="N261" s="46">
        <v>3026.6400000000003</v>
      </c>
      <c r="O261" s="46">
        <f t="shared" si="12"/>
        <v>39346.32</v>
      </c>
      <c r="P261" s="58"/>
      <c r="Q261" s="58"/>
      <c r="R261" s="58"/>
      <c r="S261" s="58"/>
      <c r="T261" s="58"/>
      <c r="U261" s="58"/>
      <c r="V261" s="58"/>
    </row>
    <row r="262" spans="1:22" x14ac:dyDescent="0.25">
      <c r="A262" s="82">
        <v>1612</v>
      </c>
      <c r="B262" s="82" t="s">
        <v>230</v>
      </c>
      <c r="C262" s="46">
        <v>726.39359999999999</v>
      </c>
      <c r="D262" s="46">
        <v>726.39359999999999</v>
      </c>
      <c r="E262" s="46">
        <v>907.99200000000019</v>
      </c>
      <c r="F262" s="46">
        <v>726.39359999999999</v>
      </c>
      <c r="G262" s="46">
        <v>907.99200000000019</v>
      </c>
      <c r="H262" s="46">
        <v>726.39359999999999</v>
      </c>
      <c r="I262" s="46">
        <v>726.39359999999999</v>
      </c>
      <c r="J262" s="46">
        <v>907.99200000000019</v>
      </c>
      <c r="K262" s="46">
        <v>726.39359999999999</v>
      </c>
      <c r="L262" s="46">
        <v>726.39359999999999</v>
      </c>
      <c r="M262" s="46">
        <v>907.99200000000019</v>
      </c>
      <c r="N262" s="46">
        <v>726.39359999999999</v>
      </c>
      <c r="O262" s="46">
        <f t="shared" si="12"/>
        <v>9443.1167999999998</v>
      </c>
      <c r="P262" s="58"/>
      <c r="Q262" s="58"/>
      <c r="R262" s="58"/>
      <c r="S262" s="58"/>
      <c r="T262" s="58"/>
      <c r="U262" s="58"/>
      <c r="V262" s="58"/>
    </row>
    <row r="263" spans="1:22" x14ac:dyDescent="0.25">
      <c r="A263" s="82">
        <v>2225</v>
      </c>
      <c r="B263" s="82" t="s">
        <v>311</v>
      </c>
      <c r="C263" s="46">
        <v>6000</v>
      </c>
      <c r="D263" s="46">
        <v>0</v>
      </c>
      <c r="E263" s="46">
        <v>0</v>
      </c>
      <c r="F263" s="46">
        <v>6000</v>
      </c>
      <c r="G263" s="46">
        <v>0</v>
      </c>
      <c r="H263" s="46">
        <v>0</v>
      </c>
      <c r="I263" s="46">
        <v>6000</v>
      </c>
      <c r="J263" s="46">
        <v>0</v>
      </c>
      <c r="K263" s="46">
        <v>0</v>
      </c>
      <c r="L263" s="46">
        <v>0</v>
      </c>
      <c r="M263" s="46">
        <v>0</v>
      </c>
      <c r="N263" s="46">
        <v>0</v>
      </c>
      <c r="O263" s="46">
        <f t="shared" si="12"/>
        <v>18000</v>
      </c>
      <c r="P263" s="58"/>
      <c r="Q263" s="58"/>
      <c r="R263" s="58"/>
      <c r="S263" s="58"/>
      <c r="T263" s="58"/>
      <c r="U263" s="58"/>
      <c r="V263" s="58"/>
    </row>
    <row r="264" spans="1:22" x14ac:dyDescent="0.25">
      <c r="A264" s="82">
        <v>3511</v>
      </c>
      <c r="B264" s="63" t="s">
        <v>261</v>
      </c>
      <c r="C264" s="46">
        <v>1000</v>
      </c>
      <c r="D264" s="46">
        <v>1000</v>
      </c>
      <c r="E264" s="46">
        <v>1000</v>
      </c>
      <c r="F264" s="46">
        <v>1000</v>
      </c>
      <c r="G264" s="46">
        <v>1000</v>
      </c>
      <c r="H264" s="46">
        <v>1000</v>
      </c>
      <c r="I264" s="46">
        <v>1000</v>
      </c>
      <c r="J264" s="46">
        <v>1000</v>
      </c>
      <c r="K264" s="46">
        <v>1000</v>
      </c>
      <c r="L264" s="46">
        <v>1000</v>
      </c>
      <c r="M264" s="46">
        <v>1000</v>
      </c>
      <c r="N264" s="46">
        <v>1000</v>
      </c>
      <c r="O264" s="46">
        <f t="shared" si="12"/>
        <v>12000</v>
      </c>
      <c r="P264" s="58"/>
      <c r="Q264" s="58"/>
      <c r="R264" s="58"/>
      <c r="S264" s="58"/>
      <c r="T264" s="58"/>
      <c r="U264" s="58"/>
      <c r="V264" s="58"/>
    </row>
    <row r="265" spans="1:22" ht="18.75" customHeight="1" x14ac:dyDescent="0.25">
      <c r="A265" s="82">
        <v>3857</v>
      </c>
      <c r="B265" s="82" t="s">
        <v>271</v>
      </c>
      <c r="C265" s="46">
        <v>500</v>
      </c>
      <c r="D265" s="46">
        <v>500</v>
      </c>
      <c r="E265" s="46">
        <v>500</v>
      </c>
      <c r="F265" s="46">
        <v>500</v>
      </c>
      <c r="G265" s="46">
        <v>500</v>
      </c>
      <c r="H265" s="46">
        <v>500</v>
      </c>
      <c r="I265" s="46">
        <v>500</v>
      </c>
      <c r="J265" s="46">
        <v>500</v>
      </c>
      <c r="K265" s="46">
        <v>500</v>
      </c>
      <c r="L265" s="46">
        <v>500</v>
      </c>
      <c r="M265" s="46">
        <v>500</v>
      </c>
      <c r="N265" s="46">
        <v>500</v>
      </c>
      <c r="O265" s="46">
        <f t="shared" si="12"/>
        <v>6000</v>
      </c>
      <c r="P265" s="58"/>
      <c r="Q265" s="58"/>
      <c r="R265" s="58"/>
      <c r="S265" s="58"/>
      <c r="T265" s="58"/>
      <c r="U265" s="58"/>
      <c r="V265" s="58"/>
    </row>
    <row r="266" spans="1:22" s="77" customFormat="1" x14ac:dyDescent="0.25">
      <c r="A266" s="82">
        <v>5651</v>
      </c>
      <c r="B266" s="82" t="s">
        <v>275</v>
      </c>
      <c r="C266" s="84">
        <v>13000</v>
      </c>
      <c r="D266" s="84">
        <v>0</v>
      </c>
      <c r="E266" s="84">
        <v>0</v>
      </c>
      <c r="F266" s="84">
        <v>0</v>
      </c>
      <c r="G266" s="84">
        <v>0</v>
      </c>
      <c r="H266" s="84">
        <v>0</v>
      </c>
      <c r="I266" s="84">
        <v>0</v>
      </c>
      <c r="J266" s="84">
        <v>0</v>
      </c>
      <c r="K266" s="84">
        <v>0</v>
      </c>
      <c r="L266" s="84">
        <v>0</v>
      </c>
      <c r="M266" s="84">
        <v>0</v>
      </c>
      <c r="N266" s="84">
        <v>0</v>
      </c>
      <c r="O266" s="84">
        <f t="shared" si="12"/>
        <v>13000</v>
      </c>
      <c r="P266" s="76"/>
      <c r="Q266" s="76"/>
      <c r="R266" s="76"/>
      <c r="S266" s="76"/>
      <c r="T266" s="76"/>
      <c r="U266" s="76"/>
      <c r="V266" s="76"/>
    </row>
    <row r="267" spans="1:22" ht="39" x14ac:dyDescent="0.25">
      <c r="A267" s="82" t="s">
        <v>386</v>
      </c>
      <c r="B267" s="82" t="s">
        <v>385</v>
      </c>
      <c r="C267" s="44">
        <f t="shared" ref="C267:O267" si="13">SUM(C244:C266)</f>
        <v>85339.061228571431</v>
      </c>
      <c r="D267" s="44">
        <f t="shared" si="13"/>
        <v>75019.232942857139</v>
      </c>
      <c r="E267" s="44">
        <f t="shared" si="13"/>
        <v>80512.232342857154</v>
      </c>
      <c r="F267" s="44">
        <f t="shared" si="13"/>
        <v>86762.627942857143</v>
      </c>
      <c r="G267" s="44">
        <f t="shared" si="13"/>
        <v>78342.431628571445</v>
      </c>
      <c r="H267" s="44">
        <f t="shared" si="13"/>
        <v>76822.232942857139</v>
      </c>
      <c r="I267" s="44">
        <f t="shared" si="13"/>
        <v>64417.241942857152</v>
      </c>
      <c r="J267" s="44">
        <f t="shared" si="13"/>
        <v>84710.570342857158</v>
      </c>
      <c r="K267" s="44">
        <f t="shared" si="13"/>
        <v>67605.021107857145</v>
      </c>
      <c r="L267" s="44">
        <f t="shared" si="13"/>
        <v>73822.232942857139</v>
      </c>
      <c r="M267" s="44">
        <f t="shared" si="13"/>
        <v>73747.350574648037</v>
      </c>
      <c r="N267" s="44">
        <f t="shared" si="13"/>
        <v>83672.239306212927</v>
      </c>
      <c r="O267" s="44">
        <f t="shared" si="13"/>
        <v>930772.47524586087</v>
      </c>
      <c r="P267" s="58"/>
      <c r="Q267" s="58"/>
      <c r="R267" s="58"/>
      <c r="S267" s="58"/>
      <c r="T267" s="58"/>
      <c r="U267" s="58"/>
      <c r="V267" s="58"/>
    </row>
    <row r="268" spans="1:22" x14ac:dyDescent="0.25">
      <c r="A268" s="81"/>
      <c r="C268" s="46"/>
      <c r="D268" s="46"/>
      <c r="E268" s="46"/>
      <c r="J268" s="46"/>
      <c r="K268" s="46"/>
      <c r="L268" s="46"/>
      <c r="M268" s="46"/>
      <c r="N268" s="46"/>
      <c r="O268" s="46"/>
      <c r="P268" s="58"/>
      <c r="Q268" s="58"/>
      <c r="R268" s="58"/>
      <c r="S268" s="58"/>
      <c r="T268" s="58"/>
      <c r="U268" s="58"/>
      <c r="V268" s="58"/>
    </row>
    <row r="269" spans="1:22" x14ac:dyDescent="0.25">
      <c r="A269" s="81"/>
      <c r="C269" s="46"/>
      <c r="D269" s="46"/>
      <c r="E269" s="46"/>
      <c r="J269" s="46"/>
      <c r="K269" s="46"/>
      <c r="L269" s="46"/>
      <c r="M269" s="46"/>
      <c r="N269" s="46"/>
      <c r="O269" s="46"/>
      <c r="P269" s="58"/>
      <c r="Q269" s="58"/>
      <c r="R269" s="58"/>
      <c r="S269" s="58"/>
      <c r="T269" s="58"/>
      <c r="U269" s="58"/>
      <c r="V269" s="58"/>
    </row>
    <row r="270" spans="1:22" x14ac:dyDescent="0.25">
      <c r="A270" s="81"/>
      <c r="B270" s="82" t="s">
        <v>354</v>
      </c>
      <c r="C270" s="44">
        <f t="shared" ref="C270:O270" si="14">+C58+C109+C144+C181+C209+C241+C267</f>
        <v>5445697.7133398317</v>
      </c>
      <c r="D270" s="44">
        <f t="shared" si="14"/>
        <v>4613593.1501280302</v>
      </c>
      <c r="E270" s="44">
        <f t="shared" si="14"/>
        <v>5437340.5741701508</v>
      </c>
      <c r="F270" s="44">
        <f t="shared" si="14"/>
        <v>4695041.7086236831</v>
      </c>
      <c r="G270" s="44">
        <f t="shared" si="14"/>
        <v>4890024.5946993437</v>
      </c>
      <c r="H270" s="44">
        <f t="shared" si="14"/>
        <v>4164250.8793454226</v>
      </c>
      <c r="I270" s="44">
        <f t="shared" si="14"/>
        <v>3813305.4374236832</v>
      </c>
      <c r="J270" s="44">
        <f t="shared" si="14"/>
        <v>5338324.7268250575</v>
      </c>
      <c r="K270" s="44">
        <f t="shared" si="14"/>
        <v>4396010.2083052136</v>
      </c>
      <c r="L270" s="44">
        <f t="shared" si="14"/>
        <v>4162206.7764647184</v>
      </c>
      <c r="M270" s="44">
        <f t="shared" si="14"/>
        <v>4348682.539112635</v>
      </c>
      <c r="N270" s="44">
        <f t="shared" si="14"/>
        <v>4384606.9459176557</v>
      </c>
      <c r="O270" s="44">
        <f t="shared" si="14"/>
        <v>55689085.254355431</v>
      </c>
      <c r="P270" s="58"/>
      <c r="Q270" s="58"/>
      <c r="R270" s="58"/>
      <c r="S270" s="58"/>
      <c r="T270" s="58"/>
      <c r="U270" s="58"/>
      <c r="V270" s="58"/>
    </row>
    <row r="271" spans="1:22" x14ac:dyDescent="0.25">
      <c r="F271" s="44"/>
      <c r="G271" s="44"/>
      <c r="H271" s="82"/>
      <c r="I271" s="44"/>
      <c r="P271" s="58"/>
    </row>
    <row r="272" spans="1:22" x14ac:dyDescent="0.25">
      <c r="E272" s="46"/>
      <c r="F272" s="44"/>
      <c r="G272" s="44"/>
      <c r="H272" s="44"/>
      <c r="I272" s="44"/>
      <c r="O272" s="46"/>
      <c r="P272" s="58"/>
    </row>
    <row r="273" spans="1:17" x14ac:dyDescent="0.25">
      <c r="A273" s="96" t="s">
        <v>178</v>
      </c>
      <c r="B273" s="96"/>
      <c r="C273" s="96"/>
      <c r="D273" s="96"/>
      <c r="E273" s="96"/>
      <c r="F273" s="44"/>
      <c r="G273" s="44"/>
      <c r="H273" s="82"/>
      <c r="I273" s="44"/>
      <c r="N273" s="46"/>
      <c r="O273" s="46"/>
      <c r="P273" s="58"/>
      <c r="Q273" s="58"/>
    </row>
    <row r="274" spans="1:17" x14ac:dyDescent="0.25">
      <c r="A274" s="83" t="s">
        <v>400</v>
      </c>
      <c r="B274" s="53"/>
      <c r="C274" s="53"/>
      <c r="D274" s="53"/>
      <c r="E274" s="53"/>
      <c r="F274" s="44"/>
      <c r="G274" s="44"/>
      <c r="H274" s="82"/>
      <c r="I274" s="44"/>
      <c r="N274" s="46"/>
      <c r="O274" s="46"/>
      <c r="Q274" s="2"/>
    </row>
    <row r="275" spans="1:17" x14ac:dyDescent="0.25">
      <c r="A275" s="25"/>
      <c r="B275" s="26"/>
      <c r="C275" s="26"/>
      <c r="D275" s="26"/>
      <c r="E275" s="26"/>
      <c r="F275" s="44"/>
      <c r="G275" s="44"/>
      <c r="H275" s="44"/>
      <c r="I275" s="44"/>
      <c r="Q275" s="2"/>
    </row>
    <row r="276" spans="1:17" x14ac:dyDescent="0.25">
      <c r="A276" s="25" t="s">
        <v>180</v>
      </c>
      <c r="B276" s="26"/>
      <c r="C276" s="26"/>
      <c r="D276" s="26"/>
      <c r="E276" s="26"/>
      <c r="F276" s="44"/>
      <c r="G276" s="44"/>
      <c r="H276" s="82"/>
      <c r="I276" s="44"/>
      <c r="O276" s="46"/>
      <c r="Q276" s="2"/>
    </row>
    <row r="277" spans="1:17" x14ac:dyDescent="0.25">
      <c r="A277" s="27" t="s">
        <v>181</v>
      </c>
      <c r="B277" s="26"/>
      <c r="C277" s="26"/>
      <c r="D277" s="26"/>
      <c r="E277" s="26"/>
      <c r="F277" s="44"/>
      <c r="G277" s="44"/>
      <c r="H277" s="82"/>
      <c r="I277" s="44"/>
      <c r="Q277" s="2"/>
    </row>
    <row r="278" spans="1:17" x14ac:dyDescent="0.25">
      <c r="A278" s="26"/>
      <c r="B278" s="3"/>
      <c r="C278" s="3"/>
      <c r="D278" s="30" t="s">
        <v>184</v>
      </c>
      <c r="E278" s="83"/>
      <c r="F278" s="44"/>
      <c r="G278" s="44"/>
      <c r="H278" s="82"/>
      <c r="I278" s="44"/>
      <c r="O278" s="46"/>
      <c r="Q278" s="2"/>
    </row>
    <row r="279" spans="1:17" x14ac:dyDescent="0.25">
      <c r="A279" s="26"/>
      <c r="B279" s="3"/>
      <c r="C279" s="3"/>
      <c r="D279" s="29" t="s">
        <v>183</v>
      </c>
      <c r="E279" s="29"/>
      <c r="F279" s="44"/>
      <c r="G279" s="44"/>
      <c r="H279" s="82"/>
      <c r="I279" s="44"/>
      <c r="O279" s="46"/>
      <c r="Q279" s="2"/>
    </row>
    <row r="280" spans="1:17" x14ac:dyDescent="0.25">
      <c r="A280" s="83" t="s">
        <v>182</v>
      </c>
      <c r="B280" s="3"/>
      <c r="C280" s="3"/>
      <c r="D280" s="83"/>
      <c r="E280" s="27"/>
      <c r="F280" s="44"/>
      <c r="G280" s="44"/>
      <c r="H280" s="82"/>
      <c r="I280" s="44"/>
      <c r="P280" s="58"/>
      <c r="Q280" s="2"/>
    </row>
    <row r="281" spans="1:17" x14ac:dyDescent="0.25">
      <c r="A281" s="26" t="s">
        <v>185</v>
      </c>
      <c r="B281" s="31"/>
      <c r="C281" s="31"/>
      <c r="D281" s="27"/>
      <c r="E281" s="27"/>
      <c r="F281" s="44"/>
      <c r="G281" s="44"/>
      <c r="H281" s="82"/>
      <c r="I281" s="44"/>
      <c r="Q281" s="2"/>
    </row>
    <row r="282" spans="1:17" x14ac:dyDescent="0.25">
      <c r="A282" s="83"/>
      <c r="B282" s="3"/>
      <c r="C282" s="3"/>
      <c r="D282" s="30" t="s">
        <v>367</v>
      </c>
      <c r="E282" s="30"/>
      <c r="F282" s="44"/>
      <c r="H282" s="26"/>
      <c r="Q282" s="2"/>
    </row>
    <row r="283" spans="1:17" x14ac:dyDescent="0.25">
      <c r="A283" s="26"/>
      <c r="B283" s="3"/>
      <c r="C283" s="3"/>
      <c r="D283" s="29" t="s">
        <v>187</v>
      </c>
      <c r="E283" s="29"/>
      <c r="F283" s="44"/>
      <c r="H283" s="26"/>
      <c r="Q283" s="2"/>
    </row>
    <row r="284" spans="1:17" x14ac:dyDescent="0.25">
      <c r="A284" s="25" t="s">
        <v>355</v>
      </c>
      <c r="B284" s="3"/>
      <c r="C284" s="3"/>
      <c r="D284" s="27"/>
      <c r="E284" s="27"/>
      <c r="F284" s="44"/>
      <c r="Q284" s="2"/>
    </row>
    <row r="285" spans="1:17" x14ac:dyDescent="0.25">
      <c r="A285" s="26" t="s">
        <v>187</v>
      </c>
      <c r="B285" s="3"/>
      <c r="C285" s="3"/>
      <c r="D285" s="27"/>
      <c r="E285" s="27"/>
      <c r="F285" s="44"/>
      <c r="Q285" s="2"/>
    </row>
    <row r="286" spans="1:17" x14ac:dyDescent="0.25">
      <c r="A286" s="32"/>
      <c r="B286" s="3"/>
      <c r="C286" s="3"/>
      <c r="D286" s="30" t="s">
        <v>356</v>
      </c>
      <c r="E286" s="30"/>
      <c r="F286" s="44"/>
      <c r="Q286" s="2"/>
    </row>
    <row r="287" spans="1:17" x14ac:dyDescent="0.25">
      <c r="A287" s="26"/>
      <c r="B287" s="3"/>
      <c r="C287" s="3"/>
      <c r="D287" s="29" t="s">
        <v>187</v>
      </c>
      <c r="E287" s="29"/>
      <c r="F287" s="44"/>
      <c r="Q287" s="2"/>
    </row>
    <row r="288" spans="1:17" x14ac:dyDescent="0.25">
      <c r="A288" s="25" t="s">
        <v>357</v>
      </c>
      <c r="B288" s="26"/>
      <c r="C288" s="26"/>
      <c r="D288" s="26"/>
      <c r="E288" s="26"/>
      <c r="F288" s="44"/>
      <c r="Q288" s="2"/>
    </row>
    <row r="289" spans="1:17" x14ac:dyDescent="0.25">
      <c r="A289" s="26" t="s">
        <v>187</v>
      </c>
      <c r="B289" s="26"/>
      <c r="C289" s="26"/>
      <c r="D289" s="26"/>
      <c r="E289" s="26"/>
      <c r="F289" s="44"/>
      <c r="Q289" s="2"/>
    </row>
    <row r="290" spans="1:17" x14ac:dyDescent="0.25">
      <c r="F290" s="44"/>
      <c r="P290" s="2"/>
      <c r="Q290" s="2"/>
    </row>
    <row r="291" spans="1:17" x14ac:dyDescent="0.25">
      <c r="F291" s="44"/>
      <c r="P291" s="2"/>
      <c r="Q291" s="2"/>
    </row>
    <row r="292" spans="1:17" x14ac:dyDescent="0.25">
      <c r="F292" s="46"/>
      <c r="P292" s="2"/>
      <c r="Q292" s="2"/>
    </row>
    <row r="293" spans="1:17" x14ac:dyDescent="0.25">
      <c r="F293" s="47"/>
      <c r="P293" s="2"/>
      <c r="Q293" s="2"/>
    </row>
    <row r="294" spans="1:17" x14ac:dyDescent="0.25">
      <c r="F294" s="44"/>
      <c r="P294" s="2"/>
      <c r="Q294" s="2"/>
    </row>
    <row r="295" spans="1:17" x14ac:dyDescent="0.25">
      <c r="F295" s="44"/>
      <c r="P295" s="2"/>
      <c r="Q295" s="2"/>
    </row>
    <row r="296" spans="1:17" x14ac:dyDescent="0.25">
      <c r="F296" s="44"/>
      <c r="P296" s="2"/>
      <c r="Q296" s="2"/>
    </row>
    <row r="297" spans="1:17" x14ac:dyDescent="0.25">
      <c r="F297" s="44"/>
      <c r="P297" s="2"/>
      <c r="Q297" s="2"/>
    </row>
    <row r="298" spans="1:17" x14ac:dyDescent="0.25">
      <c r="F298" s="44"/>
      <c r="P298" s="2"/>
      <c r="Q298" s="2"/>
    </row>
    <row r="299" spans="1:17" x14ac:dyDescent="0.25">
      <c r="F299" s="44"/>
      <c r="P299" s="2"/>
      <c r="Q299" s="2"/>
    </row>
    <row r="300" spans="1:17" x14ac:dyDescent="0.25">
      <c r="F300" s="44"/>
      <c r="P300" s="2"/>
      <c r="Q300" s="2"/>
    </row>
    <row r="301" spans="1:17" x14ac:dyDescent="0.25">
      <c r="F301" s="44"/>
      <c r="P301" s="2"/>
      <c r="Q301" s="2"/>
    </row>
    <row r="302" spans="1:17" x14ac:dyDescent="0.25">
      <c r="F302" s="44"/>
      <c r="P302" s="2"/>
      <c r="Q302" s="2"/>
    </row>
    <row r="303" spans="1:17" x14ac:dyDescent="0.25">
      <c r="F303" s="44"/>
      <c r="P303" s="2"/>
      <c r="Q303" s="2"/>
    </row>
    <row r="304" spans="1:17" x14ac:dyDescent="0.25">
      <c r="F304" s="44"/>
      <c r="P304" s="2"/>
      <c r="Q304" s="2"/>
    </row>
    <row r="305" spans="6:17" x14ac:dyDescent="0.25">
      <c r="F305" s="44"/>
      <c r="P305" s="2"/>
      <c r="Q305" s="2"/>
    </row>
    <row r="306" spans="6:17" x14ac:dyDescent="0.25">
      <c r="F306" s="44"/>
      <c r="P306" s="2"/>
      <c r="Q306" s="2"/>
    </row>
    <row r="307" spans="6:17" x14ac:dyDescent="0.25">
      <c r="F307" s="44"/>
      <c r="P307" s="2"/>
      <c r="Q307" s="2"/>
    </row>
    <row r="308" spans="6:17" x14ac:dyDescent="0.25">
      <c r="F308" s="44"/>
      <c r="P308" s="2"/>
      <c r="Q308" s="2"/>
    </row>
    <row r="309" spans="6:17" x14ac:dyDescent="0.25">
      <c r="F309" s="44"/>
      <c r="P309" s="2"/>
      <c r="Q309" s="2"/>
    </row>
    <row r="310" spans="6:17" x14ac:dyDescent="0.25">
      <c r="F310" s="44"/>
      <c r="P310" s="2"/>
      <c r="Q310" s="2"/>
    </row>
    <row r="311" spans="6:17" x14ac:dyDescent="0.25">
      <c r="F311" s="44"/>
      <c r="P311" s="2"/>
      <c r="Q311" s="2"/>
    </row>
    <row r="312" spans="6:17" x14ac:dyDescent="0.25">
      <c r="F312" s="44"/>
      <c r="P312" s="2"/>
      <c r="Q312" s="2"/>
    </row>
    <row r="313" spans="6:17" x14ac:dyDescent="0.25">
      <c r="F313" s="44"/>
      <c r="P313" s="2"/>
      <c r="Q313" s="2"/>
    </row>
    <row r="314" spans="6:17" x14ac:dyDescent="0.25">
      <c r="F314" s="44"/>
      <c r="P314" s="2"/>
      <c r="Q314" s="2"/>
    </row>
    <row r="315" spans="6:17" x14ac:dyDescent="0.25">
      <c r="F315" s="44"/>
      <c r="P315" s="2"/>
      <c r="Q315" s="2"/>
    </row>
    <row r="316" spans="6:17" x14ac:dyDescent="0.25">
      <c r="F316" s="44"/>
      <c r="P316" s="2"/>
      <c r="Q316" s="2"/>
    </row>
    <row r="317" spans="6:17" x14ac:dyDescent="0.25">
      <c r="F317" s="44"/>
      <c r="P317" s="2"/>
      <c r="Q317" s="2"/>
    </row>
    <row r="318" spans="6:17" x14ac:dyDescent="0.25">
      <c r="F318" s="44"/>
      <c r="P318" s="2"/>
      <c r="Q318" s="2"/>
    </row>
    <row r="319" spans="6:17" x14ac:dyDescent="0.25">
      <c r="F319" s="44"/>
      <c r="P319" s="2"/>
      <c r="Q319" s="2"/>
    </row>
    <row r="320" spans="6:17" x14ac:dyDescent="0.25">
      <c r="F320" s="44"/>
      <c r="P320" s="2"/>
      <c r="Q320" s="2"/>
    </row>
    <row r="321" spans="6:17" x14ac:dyDescent="0.25">
      <c r="F321" s="44"/>
      <c r="P321" s="2"/>
      <c r="Q321" s="2"/>
    </row>
    <row r="322" spans="6:17" x14ac:dyDescent="0.25">
      <c r="F322" s="44"/>
      <c r="P322" s="2"/>
      <c r="Q322" s="2"/>
    </row>
    <row r="323" spans="6:17" x14ac:dyDescent="0.25">
      <c r="F323" s="44"/>
      <c r="P323" s="2"/>
      <c r="Q323" s="2"/>
    </row>
    <row r="324" spans="6:17" x14ac:dyDescent="0.25">
      <c r="F324" s="44"/>
      <c r="P324" s="2"/>
      <c r="Q324" s="2"/>
    </row>
    <row r="325" spans="6:17" x14ac:dyDescent="0.25">
      <c r="F325" s="44"/>
      <c r="P325" s="2"/>
      <c r="Q325" s="2"/>
    </row>
    <row r="326" spans="6:17" x14ac:dyDescent="0.25">
      <c r="F326" s="83"/>
      <c r="P326" s="2"/>
      <c r="Q326" s="2"/>
    </row>
    <row r="327" spans="6:17" x14ac:dyDescent="0.25">
      <c r="F327" s="29"/>
      <c r="P327" s="2"/>
      <c r="Q327" s="2"/>
    </row>
    <row r="328" spans="6:17" x14ac:dyDescent="0.25">
      <c r="F328" s="27"/>
      <c r="P328" s="2"/>
      <c r="Q328" s="2"/>
    </row>
    <row r="329" spans="6:17" x14ac:dyDescent="0.25">
      <c r="F329" s="27"/>
      <c r="P329" s="2"/>
      <c r="Q329" s="2"/>
    </row>
    <row r="330" spans="6:17" x14ac:dyDescent="0.25">
      <c r="F330" s="30"/>
      <c r="P330" s="2"/>
      <c r="Q330" s="2"/>
    </row>
    <row r="331" spans="6:17" x14ac:dyDescent="0.25">
      <c r="F331" s="29"/>
      <c r="P331" s="2"/>
      <c r="Q331" s="2"/>
    </row>
    <row r="332" spans="6:17" x14ac:dyDescent="0.25">
      <c r="F332" s="27"/>
      <c r="P332" s="2"/>
      <c r="Q332" s="2"/>
    </row>
    <row r="333" spans="6:17" x14ac:dyDescent="0.25">
      <c r="F333" s="27"/>
      <c r="P333" s="2"/>
      <c r="Q333" s="2"/>
    </row>
    <row r="334" spans="6:17" x14ac:dyDescent="0.25">
      <c r="F334" s="30"/>
      <c r="P334" s="2"/>
      <c r="Q334" s="2"/>
    </row>
    <row r="335" spans="6:17" x14ac:dyDescent="0.25">
      <c r="F335" s="29"/>
      <c r="P335" s="2"/>
      <c r="Q335" s="2"/>
    </row>
    <row r="336" spans="6:17" x14ac:dyDescent="0.25">
      <c r="F336" s="26"/>
      <c r="P336" s="2"/>
      <c r="Q336" s="2"/>
    </row>
    <row r="337" spans="6:17" x14ac:dyDescent="0.25">
      <c r="F337" s="26"/>
      <c r="P337" s="2"/>
      <c r="Q337" s="2"/>
    </row>
  </sheetData>
  <mergeCells count="6">
    <mergeCell ref="A273:E273"/>
    <mergeCell ref="A1:O1"/>
    <mergeCell ref="A2:O2"/>
    <mergeCell ref="A5:B5"/>
    <mergeCell ref="A6:B6"/>
    <mergeCell ref="A7:B7"/>
  </mergeCells>
  <pageMargins left="0.70866141732283472" right="0.70866141732283472" top="0.74803149606299213" bottom="0.74803149606299213" header="0.31496062992125984" footer="0.31496062992125984"/>
  <pageSetup scale="57" fitToHeight="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Ingresos Julio 2013</vt:lpstr>
      <vt:lpstr>Egresos Julio 2013</vt:lpstr>
      <vt:lpstr>Ingresos 2018</vt:lpstr>
      <vt:lpstr>Egresos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Gcia_Contable</dc:creator>
  <cp:lastModifiedBy>Luffi</cp:lastModifiedBy>
  <cp:lastPrinted>2017-09-04T15:09:23Z</cp:lastPrinted>
  <dcterms:created xsi:type="dcterms:W3CDTF">2013-08-08T16:06:15Z</dcterms:created>
  <dcterms:modified xsi:type="dcterms:W3CDTF">2017-09-04T15:09:27Z</dcterms:modified>
</cp:coreProperties>
</file>